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P:\14000 INFRASTRUCTURES\14100 DÉVELOPPEMENT DE PLACES\Outils\Finances\"/>
    </mc:Choice>
  </mc:AlternateContent>
  <xr:revisionPtr revIDLastSave="0" documentId="13_ncr:1_{4BCA2D8E-9CE9-4449-9EB3-65C1CCE510A5}" xr6:coauthVersionLast="47" xr6:coauthVersionMax="47" xr10:uidLastSave="{00000000-0000-0000-0000-000000000000}"/>
  <workbookProtection workbookAlgorithmName="SHA-512" workbookHashValue="8HAMSSQeF92++QzGoRvLZWkOTLrqVQYJ4WulF2ZVFD90UlEbb0zX5Ho8LCthGv1DVpz/DzJSVovgjgIuRwAjzg==" workbookSaltValue="O3U0q7FxyHLzaaq6oIovkA==" workbookSpinCount="100000" lockStructure="1"/>
  <bookViews>
    <workbookView xWindow="0" yWindow="0" windowWidth="23040" windowHeight="12360" xr2:uid="{2B199486-D729-6D45-9182-A78CEA9953A9}"/>
  </bookViews>
  <sheets>
    <sheet name="Calcul loyer" sheetId="1" r:id="rId1"/>
    <sheet name="Région" sheetId="4" r:id="rId2"/>
    <sheet name="Superficie" sheetId="3" state="hidden" r:id="rId3"/>
    <sheet name="Feuil1" sheetId="2" state="hidden" r:id="rId4"/>
  </sheets>
  <definedNames>
    <definedName name="_xlnm.Print_Area" localSheetId="0">'Calcul loyer'!$A$7:$H$37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5" i="1" l="1"/>
  <c r="D9" i="1" l="1"/>
  <c r="D21" i="1"/>
  <c r="F21" i="1" l="1"/>
  <c r="H21" i="1" s="1"/>
  <c r="D12" i="1"/>
  <c r="D10" i="1"/>
  <c r="F20" i="1"/>
  <c r="H20" i="1" s="1"/>
  <c r="H22" i="1" l="1"/>
  <c r="D16" i="1"/>
  <c r="D13" i="1" l="1"/>
  <c r="D11" i="1"/>
  <c r="H3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Magali Crevier</author>
  </authors>
  <commentList>
    <comment ref="H21" authorId="0" shapeId="0" xr:uid="{5E6CCA07-CE37-4D7E-97BA-846972D2223E}">
      <text>
        <r>
          <rPr>
            <b/>
            <sz val="9"/>
            <color indexed="81"/>
            <rFont val="Tahoma"/>
            <family val="2"/>
          </rPr>
          <t>Magali Crevier:</t>
        </r>
        <r>
          <rPr>
            <sz val="9"/>
            <color indexed="81"/>
            <rFont val="Tahoma"/>
            <family val="2"/>
          </rPr>
          <t xml:space="preserve">
Maximum admissible COL pour CPE (volet B)</t>
        </r>
      </text>
    </comment>
  </commentList>
</comments>
</file>

<file path=xl/sharedStrings.xml><?xml version="1.0" encoding="utf-8"?>
<sst xmlns="http://schemas.openxmlformats.org/spreadsheetml/2006/main" count="118" uniqueCount="90">
  <si>
    <t>Code de la région</t>
  </si>
  <si>
    <t xml:space="preserve">Locataire -montant par place </t>
  </si>
  <si>
    <t>Agglomération de Montréal</t>
  </si>
  <si>
    <t>Communauté métropolitaine Québec</t>
  </si>
  <si>
    <t>Régions urbaines</t>
  </si>
  <si>
    <t>Régions centrales</t>
  </si>
  <si>
    <t>Régions ressources</t>
  </si>
  <si>
    <t>x</t>
  </si>
  <si>
    <t>=</t>
  </si>
  <si>
    <t>541.1</t>
  </si>
  <si>
    <t>541.2</t>
  </si>
  <si>
    <t>541.3</t>
  </si>
  <si>
    <t>Frais d'assurance feu/vol et de branchement à une centrale d'alarme</t>
  </si>
  <si>
    <t>541.4</t>
  </si>
  <si>
    <t>541.5</t>
  </si>
  <si>
    <t>Coût du bail emphytéotique</t>
  </si>
  <si>
    <t>541.6</t>
  </si>
  <si>
    <t>541.7</t>
  </si>
  <si>
    <t xml:space="preserve">Autres : </t>
  </si>
  <si>
    <t xml:space="preserve">Total - Subvention de fonctionnement du coût d'occupation des locaux - Volets A + B </t>
  </si>
  <si>
    <t xml:space="preserve">Subvention du COÛT D'OCCUPATION DES LOCAUX </t>
  </si>
  <si>
    <t xml:space="preserve">Dépenses FRAIS RELIÉS AUX LOCAUX </t>
  </si>
  <si>
    <t xml:space="preserve">           </t>
  </si>
  <si>
    <t xml:space="preserve">  Type de dépense</t>
  </si>
  <si>
    <t>Ligne 541.4</t>
  </si>
  <si>
    <t>Ligne 529.1</t>
  </si>
  <si>
    <t>Ligne 535.1</t>
  </si>
  <si>
    <t>Ligne 535.2</t>
  </si>
  <si>
    <t>Frais d’entretien et de réparations</t>
  </si>
  <si>
    <t>Entretien ménager et paysager et déneigement</t>
  </si>
  <si>
    <t>Entretien et réparations de l’équipement</t>
  </si>
  <si>
    <t>Location d’équipement</t>
  </si>
  <si>
    <t>Nettoyage de tapis permanent ou temporaire</t>
  </si>
  <si>
    <t>X</t>
  </si>
  <si>
    <t>Décapage et cirage des planchers</t>
  </si>
  <si>
    <t>Peinture d’un ou de plusieurs locaux</t>
  </si>
  <si>
    <t>Peinture extérieure</t>
  </si>
  <si>
    <t>Sablage et vernissage des planchers de bois</t>
  </si>
  <si>
    <t>Changement d’une porte ou d’une fenêtre à la suite d’un bris</t>
  </si>
  <si>
    <t>Entretien annuel ou semestriel du système central de climatisation ou de ventilation</t>
  </si>
  <si>
    <t>Frais reliés aux locaux</t>
  </si>
  <si>
    <t>Déneigement de tout type</t>
  </si>
  <si>
    <t>Paillis, copeaux de bois, sable</t>
  </si>
  <si>
    <t>Frais d'extermination - insecticide</t>
  </si>
  <si>
    <t>Location de tapis pour l’hiver</t>
  </si>
  <si>
    <t>Entretien de jeux d’eau capitaliseés</t>
  </si>
  <si>
    <t>Changement d’une pièce de la cuisinière ou du réfrigérateur</t>
  </si>
  <si>
    <t>Désinfection du carré de sable</t>
  </si>
  <si>
    <t>Réparation du comptoir fixe de la cuisine</t>
  </si>
  <si>
    <t>Frais généraux</t>
  </si>
  <si>
    <t>Exemples de classification de certaines dépenses dans le RFA (non exhaustifs)</t>
  </si>
  <si>
    <t>Définitions</t>
  </si>
  <si>
    <t>EXCÉDENT (INSUFFISANCE) de la subvention par rapport aux dépenses pour le coût d'occupation des locaux</t>
  </si>
  <si>
    <t xml:space="preserve">541.7 </t>
  </si>
  <si>
    <t>Région</t>
  </si>
  <si>
    <r>
      <t xml:space="preserve">Frais d'entretien et de réparations </t>
    </r>
    <r>
      <rPr>
        <b/>
        <sz val="11"/>
        <rFont val="Century Gothic"/>
        <family val="2"/>
      </rPr>
      <t>(voir exemples dans le tableau ici-bas)</t>
    </r>
  </si>
  <si>
    <r>
      <rPr>
        <b/>
        <sz val="11"/>
        <rFont val="Century Gothic"/>
        <family val="2"/>
      </rPr>
      <t>Total des coûts d'occupation des locaux</t>
    </r>
  </si>
  <si>
    <t>L</t>
  </si>
  <si>
    <r>
      <t xml:space="preserve">Frais d’entretien </t>
    </r>
    <r>
      <rPr>
        <sz val="10"/>
        <color theme="1"/>
        <rFont val="Century Gothic"/>
        <family val="2"/>
      </rPr>
      <t xml:space="preserve">: dépenses qui n’ont d’autre objet que de maintenir un bien dans de bonnes conditions d’utilisation. L’entretien ne confère pas un surplus de valeur à l’élément d’actif auquel il se rapporte et n’augmente pas la durée de vie de celui-ci. Les frais d’entretien sont imputés aux résultats de l’exercice au cours duquel les travaux sont exécutés. </t>
    </r>
  </si>
  <si>
    <r>
      <t xml:space="preserve">Frais de réparations </t>
    </r>
    <r>
      <rPr>
        <sz val="10"/>
        <color theme="1"/>
        <rFont val="Century Gothic"/>
        <family val="2"/>
      </rPr>
      <t xml:space="preserve">: coûts engagés pour remettre en bon état un bien, notamment une immobilisation qui présente une diminution de son potentiel de service. Les coûts engagés pour accroître le potentiel de service d’une immobilisation correspondent à une amélioration, et non à une réparation. Les frais de réparations sont imputés aux résultats de l’exercice au cours duquel les travaux sont exécutés. </t>
    </r>
  </si>
  <si>
    <r>
      <t xml:space="preserve">Projet d’investissement en infrastructure </t>
    </r>
    <r>
      <rPr>
        <sz val="10"/>
        <color theme="1"/>
        <rFont val="Century Gothic"/>
        <family val="2"/>
      </rPr>
      <t xml:space="preserve">: les dépenses engagées pour lesquelles une subvention pour les projets en infrastructure a été accordée ne doivent pas être inscrites à titre de dépenses d’entretien ou de réparations. Les coûts associés à ce projet doivent être capitalisés dans les immobilisations corporelles. </t>
    </r>
  </si>
  <si>
    <r>
      <t xml:space="preserve">Entretien ménager </t>
    </r>
    <r>
      <rPr>
        <sz val="10"/>
        <color theme="1"/>
        <rFont val="Century Gothic"/>
        <family val="2"/>
      </rPr>
      <t xml:space="preserve">: les frais engagés pour le maintien de l’hygiène et de la propreté des locaux ne répondent pas à la définition de frais d’entretien ou de réparations. Ils doivent être inscrits à la ligne 529.1 (Entretien ménager, paysager et déneigement). </t>
    </r>
  </si>
  <si>
    <t>Locataire</t>
  </si>
  <si>
    <t>Code de région (tableau de droite)</t>
  </si>
  <si>
    <t>Code de région</t>
  </si>
  <si>
    <t>Calcul du loyer disponible et des coûts d'occupation</t>
  </si>
  <si>
    <t>Nombre de pieds carrés offert en location</t>
  </si>
  <si>
    <t>Nombre de places poupon</t>
  </si>
  <si>
    <t>Nombre de places 18 mois et plus</t>
  </si>
  <si>
    <t>Nombre de place totale</t>
  </si>
  <si>
    <t>Coût annuel d'occupation des locaux au pied carré offert par le propriétaire</t>
  </si>
  <si>
    <t>Insérer vos informations dans les zones en vert, votre nombre de places totales, votre nombre de places poupons ainsi que votre région et le calcul se fera automatiquement.</t>
  </si>
  <si>
    <t>Volet A</t>
  </si>
  <si>
    <t xml:space="preserve">Volet B </t>
  </si>
  <si>
    <t>Financement de base</t>
  </si>
  <si>
    <t>Financement locataire</t>
  </si>
  <si>
    <t>Exemple fait pour un CPE de 78 places incluant 20 poupons, situé dans le Bas-Saint-Laurent région ressources</t>
  </si>
  <si>
    <t>Loyer proposé par le propriétaire</t>
  </si>
  <si>
    <t>Frais de consommation d'énergie (estimation)</t>
  </si>
  <si>
    <t>Changement de quelques bardeaux d’un toit et solidification causé par forts vents</t>
  </si>
  <si>
    <r>
      <t xml:space="preserve">Taxes foncières, </t>
    </r>
    <r>
      <rPr>
        <b/>
        <i/>
        <sz val="11"/>
        <rFont val="Century Gothic"/>
        <family val="2"/>
      </rPr>
      <t xml:space="preserve">si dans le loyer demander au locateur d'identifier le montant </t>
    </r>
  </si>
  <si>
    <t>Estimation superficie</t>
  </si>
  <si>
    <t>Nombre de places en installation    (0-59 mois)</t>
  </si>
  <si>
    <r>
      <t>Superficie pieds</t>
    </r>
    <r>
      <rPr>
        <vertAlign val="superscript"/>
        <sz val="11"/>
        <color theme="1"/>
        <rFont val="Calibri"/>
        <family val="2"/>
        <scheme val="minor"/>
      </rPr>
      <t>2</t>
    </r>
  </si>
  <si>
    <r>
      <t>Superficies Salle Multi pieds</t>
    </r>
    <r>
      <rPr>
        <vertAlign val="superscript"/>
        <sz val="11"/>
        <color theme="1"/>
        <rFont val="Calibri"/>
        <family val="2"/>
        <scheme val="minor"/>
      </rPr>
      <t>2</t>
    </r>
  </si>
  <si>
    <r>
      <t>Superficie pieds</t>
    </r>
    <r>
      <rPr>
        <vertAlign val="superscript"/>
        <sz val="11"/>
        <color theme="1"/>
        <rFont val="Calibri"/>
        <family val="2"/>
        <scheme val="minor"/>
      </rPr>
      <t>2</t>
    </r>
    <r>
      <rPr>
        <sz val="12"/>
        <color theme="1"/>
        <rFont val="Calibri"/>
        <family val="2"/>
        <scheme val="minor"/>
      </rPr>
      <t xml:space="preserve"> 0-18 mois</t>
    </r>
  </si>
  <si>
    <t>Nombre de pieds carrés AVEC salle multi calculé par le MFA</t>
  </si>
  <si>
    <t>Nombre de pieds carrés SANS salle multi calculé par le MFA</t>
  </si>
  <si>
    <t>Coût au pied carré SANS calculé par MFA</t>
  </si>
  <si>
    <t>Coût au pied carré AVEC calculé par MFA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</si>
</sst>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0\ &quot;$&quot;_);\(#,##0\ &quot;$&quot;\)"/>
    <numFmt numFmtId="7" formatCode="#,##0.00\ &quot;$&quot;_);\(#,##0.00\ &quot;$&quot;\)"/>
    <numFmt numFmtId="44" formatCode="_ * #,##0.00_)\ &quot;$&quot;_ ;_ * \(#,##0.00\)\ &quot;$&quot;_ ;_ * &quot;-&quot;??_)\ &quot;$&quot;_ ;_ @_ "/>
    <numFmt numFmtId="164" formatCode="_ * #,##0_)\ _$_ ;_ * \(#,##0\)\ _$_ ;_ * &quot;-&quot;_)\ _$_ ;_ @_ "/>
    <numFmt numFmtId="165" formatCode="_ * #,##0.00_)\ _$_ ;_ * \(#,##0.00\)\ _$_ ;_ * &quot;-&quot;??_)\ _$_ ;_ @_ "/>
    <numFmt numFmtId="166" formatCode="#,##0\ &quot;$&quot;"/>
    <numFmt numFmtId="167" formatCode="###0.0;###0.0"/>
    <numFmt numFmtId="168" formatCode="###0;###0"/>
    <numFmt numFmtId="169" formatCode="#,##0.00\ &quot;$&quot;"/>
  </numFmts>
  <fonts count="20" x14ac:knownFonts="1">
    <font>
      <sz val="12"/>
      <color theme="1"/>
      <name val="Calibri"/>
      <family val="2"/>
      <scheme val="minor"/>
    </font>
    <font>
      <sz val="12"/>
      <color theme="1"/>
      <name val="Calibri"/>
      <family val="2"/>
      <scheme val="minor"/>
    </font>
    <font>
      <sz val="8"/>
      <name val="Calibri"/>
      <family val="2"/>
      <scheme val="minor"/>
    </font>
    <font>
      <b/>
      <sz val="11"/>
      <color theme="1"/>
      <name val="Century Gothic"/>
      <family val="2"/>
    </font>
    <font>
      <sz val="11"/>
      <color theme="1"/>
      <name val="Century Gothic"/>
      <family val="2"/>
    </font>
    <font>
      <sz val="11"/>
      <name val="Century Gothic"/>
      <family val="2"/>
    </font>
    <font>
      <b/>
      <sz val="11"/>
      <name val="Century Gothic"/>
      <family val="2"/>
    </font>
    <font>
      <sz val="11"/>
      <color rgb="FFFF0000"/>
      <name val="Century Gothic"/>
      <family val="2"/>
    </font>
    <font>
      <b/>
      <sz val="10"/>
      <color theme="1"/>
      <name val="Century Gothic"/>
      <family val="2"/>
    </font>
    <font>
      <sz val="10"/>
      <color theme="1"/>
      <name val="Century Gothic"/>
      <family val="2"/>
    </font>
    <font>
      <sz val="12"/>
      <color theme="1"/>
      <name val="Century Gothic"/>
      <family val="2"/>
    </font>
    <font>
      <sz val="9"/>
      <color indexed="81"/>
      <name val="Tahoma"/>
      <family val="2"/>
    </font>
    <font>
      <b/>
      <sz val="9"/>
      <color indexed="81"/>
      <name val="Tahoma"/>
      <family val="2"/>
    </font>
    <font>
      <sz val="14"/>
      <color theme="1"/>
      <name val="Century Gothic"/>
      <family val="2"/>
    </font>
    <font>
      <i/>
      <sz val="14"/>
      <name val="Century Gothic"/>
      <family val="2"/>
    </font>
    <font>
      <b/>
      <sz val="14"/>
      <color theme="1"/>
      <name val="Century Gothic"/>
      <family val="2"/>
    </font>
    <font>
      <sz val="11"/>
      <color theme="1"/>
      <name val="Calibri"/>
      <family val="2"/>
    </font>
    <font>
      <u/>
      <sz val="11"/>
      <name val="Century Gothic"/>
      <family val="2"/>
    </font>
    <font>
      <b/>
      <i/>
      <sz val="11"/>
      <name val="Century Gothic"/>
      <family val="2"/>
    </font>
    <font>
      <vertAlign val="superscript"/>
      <sz val="11"/>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rgb="FFB4DEB8"/>
        <bgColor indexed="64"/>
      </patternFill>
    </fill>
    <fill>
      <patternFill patternType="solid">
        <fgColor rgb="FFC7C1B7"/>
        <bgColor indexed="64"/>
      </patternFill>
    </fill>
    <fill>
      <patternFill patternType="solid">
        <fgColor rgb="FFE8E6E0"/>
        <bgColor indexed="64"/>
      </patternFill>
    </fill>
  </fills>
  <borders count="44">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indexed="64"/>
      </left>
      <right style="thin">
        <color indexed="64"/>
      </right>
      <top style="thin">
        <color indexed="64"/>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auto="1"/>
      </left>
      <right style="medium">
        <color indexed="64"/>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medium">
        <color indexed="64"/>
      </top>
      <bottom/>
      <diagonal/>
    </border>
    <border>
      <left style="thin">
        <color indexed="64"/>
      </left>
      <right/>
      <top style="medium">
        <color indexed="64"/>
      </top>
      <bottom/>
      <diagonal/>
    </border>
    <border>
      <left style="thin">
        <color indexed="64"/>
      </left>
      <right style="medium">
        <color indexed="64"/>
      </right>
      <top style="thin">
        <color indexed="64"/>
      </top>
      <bottom/>
      <diagonal/>
    </border>
    <border>
      <left style="thin">
        <color auto="1"/>
      </left>
      <right style="medium">
        <color indexed="64"/>
      </right>
      <top/>
      <bottom/>
      <diagonal/>
    </border>
    <border>
      <left style="thin">
        <color auto="1"/>
      </left>
      <right style="medium">
        <color indexed="64"/>
      </right>
      <top/>
      <bottom style="thin">
        <color auto="1"/>
      </bottom>
      <diagonal/>
    </border>
    <border>
      <left/>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top/>
      <bottom/>
      <diagonal/>
    </border>
    <border>
      <left style="medium">
        <color indexed="64"/>
      </left>
      <right/>
      <top style="thin">
        <color indexed="64"/>
      </top>
      <bottom/>
      <diagonal/>
    </border>
    <border>
      <left style="thin">
        <color auto="1"/>
      </left>
      <right style="medium">
        <color indexed="64"/>
      </right>
      <top style="medium">
        <color indexed="64"/>
      </top>
      <bottom/>
      <diagonal/>
    </border>
    <border>
      <left style="medium">
        <color indexed="64"/>
      </left>
      <right/>
      <top/>
      <bottom style="thin">
        <color indexed="64"/>
      </bottom>
      <diagonal/>
    </border>
    <border>
      <left style="thin">
        <color auto="1"/>
      </left>
      <right/>
      <top style="thin">
        <color auto="1"/>
      </top>
      <bottom/>
      <diagonal/>
    </border>
    <border>
      <left style="thin">
        <color auto="1"/>
      </left>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thin">
        <color auto="1"/>
      </right>
      <top/>
      <bottom style="thin">
        <color auto="1"/>
      </bottom>
      <diagonal/>
    </border>
    <border>
      <left style="medium">
        <color indexed="64"/>
      </left>
      <right/>
      <top style="medium">
        <color indexed="64"/>
      </top>
      <bottom style="thin">
        <color auto="1"/>
      </bottom>
      <diagonal/>
    </border>
    <border>
      <left/>
      <right/>
      <top style="medium">
        <color indexed="64"/>
      </top>
      <bottom style="thin">
        <color auto="1"/>
      </bottom>
      <diagonal/>
    </border>
  </borders>
  <cellStyleXfs count="5">
    <xf numFmtId="0" fontId="0" fillId="0" borderId="0"/>
    <xf numFmtId="165"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cellStyleXfs>
  <cellXfs count="140">
    <xf numFmtId="0" fontId="0" fillId="0" borderId="0" xfId="0"/>
    <xf numFmtId="0" fontId="10" fillId="0" borderId="0" xfId="0" applyFont="1" applyAlignment="1">
      <alignment vertical="top"/>
    </xf>
    <xf numFmtId="0" fontId="6" fillId="0" borderId="1" xfId="4" applyFont="1" applyFill="1" applyBorder="1" applyAlignment="1">
      <alignment horizontal="center" vertical="top" wrapText="1"/>
    </xf>
    <xf numFmtId="0" fontId="5" fillId="0" borderId="1" xfId="0" applyFont="1" applyFill="1" applyBorder="1" applyAlignment="1">
      <alignment horizontal="left" vertical="top"/>
    </xf>
    <xf numFmtId="0" fontId="5" fillId="0" borderId="1" xfId="0" applyFont="1" applyFill="1" applyBorder="1" applyAlignment="1">
      <alignment horizontal="center" vertical="top"/>
    </xf>
    <xf numFmtId="5" fontId="5" fillId="0" borderId="1" xfId="2" applyNumberFormat="1" applyFont="1" applyFill="1" applyBorder="1" applyAlignment="1">
      <alignment horizontal="center" vertical="top"/>
    </xf>
    <xf numFmtId="0" fontId="3" fillId="0" borderId="1" xfId="0" applyFont="1" applyFill="1" applyBorder="1" applyAlignment="1">
      <alignment vertical="top"/>
    </xf>
    <xf numFmtId="0" fontId="5" fillId="0" borderId="0" xfId="0" applyFont="1" applyFill="1" applyBorder="1" applyAlignment="1">
      <alignment horizontal="left" vertical="top"/>
    </xf>
    <xf numFmtId="0" fontId="5" fillId="0" borderId="0" xfId="0" applyFont="1" applyFill="1" applyBorder="1" applyAlignment="1">
      <alignment horizontal="center" vertical="top"/>
    </xf>
    <xf numFmtId="0" fontId="13" fillId="0" borderId="0" xfId="0" applyFont="1" applyAlignment="1">
      <alignment vertical="top"/>
    </xf>
    <xf numFmtId="0" fontId="4" fillId="0" borderId="0" xfId="0" applyFont="1" applyAlignment="1">
      <alignment vertical="top"/>
    </xf>
    <xf numFmtId="9" fontId="4" fillId="5" borderId="1" xfId="3" applyFont="1" applyFill="1" applyBorder="1" applyAlignment="1">
      <alignment horizontal="center" vertical="top"/>
    </xf>
    <xf numFmtId="0" fontId="4" fillId="0" borderId="0" xfId="0" applyFont="1" applyFill="1" applyAlignment="1">
      <alignment vertical="top"/>
    </xf>
    <xf numFmtId="0" fontId="9" fillId="0" borderId="0" xfId="0" applyFont="1" applyAlignment="1">
      <alignment vertical="top"/>
    </xf>
    <xf numFmtId="0" fontId="3" fillId="0" borderId="0" xfId="0" applyFont="1" applyAlignment="1">
      <alignment vertical="top"/>
    </xf>
    <xf numFmtId="0" fontId="4" fillId="0" borderId="0" xfId="0" applyFont="1" applyAlignment="1">
      <alignment horizontal="left" vertical="top"/>
    </xf>
    <xf numFmtId="0" fontId="16" fillId="0" borderId="0" xfId="0" applyFont="1" applyAlignment="1">
      <alignment vertical="top"/>
    </xf>
    <xf numFmtId="0" fontId="5" fillId="5" borderId="0" xfId="0" applyFont="1" applyFill="1" applyBorder="1" applyAlignment="1">
      <alignment vertical="top"/>
    </xf>
    <xf numFmtId="0" fontId="5" fillId="5" borderId="0" xfId="4" applyFont="1" applyFill="1" applyBorder="1" applyAlignment="1">
      <alignment vertical="top"/>
    </xf>
    <xf numFmtId="0" fontId="17" fillId="5" borderId="0" xfId="4" applyFont="1" applyFill="1" applyBorder="1" applyAlignment="1">
      <alignment vertical="top"/>
    </xf>
    <xf numFmtId="44" fontId="5" fillId="5" borderId="0" xfId="2" applyFont="1" applyFill="1" applyBorder="1" applyAlignment="1">
      <alignment horizontal="center" vertical="top"/>
    </xf>
    <xf numFmtId="0" fontId="5" fillId="5" borderId="0" xfId="4" applyFont="1" applyFill="1" applyBorder="1" applyAlignment="1">
      <alignment horizontal="center" vertical="top"/>
    </xf>
    <xf numFmtId="1" fontId="5" fillId="5" borderId="0" xfId="4" applyNumberFormat="1" applyFont="1" applyFill="1" applyBorder="1" applyAlignment="1">
      <alignment horizontal="center" vertical="top"/>
    </xf>
    <xf numFmtId="5" fontId="4" fillId="5" borderId="11" xfId="2" applyNumberFormat="1" applyFont="1" applyFill="1" applyBorder="1" applyAlignment="1">
      <alignment horizontal="center" vertical="top"/>
    </xf>
    <xf numFmtId="0" fontId="5" fillId="5" borderId="27" xfId="4" applyFont="1" applyFill="1" applyBorder="1" applyAlignment="1">
      <alignment vertical="top"/>
    </xf>
    <xf numFmtId="5" fontId="4" fillId="5" borderId="0" xfId="2" applyNumberFormat="1" applyFont="1" applyFill="1" applyBorder="1" applyAlignment="1">
      <alignment horizontal="right" vertical="top"/>
    </xf>
    <xf numFmtId="5" fontId="4" fillId="5" borderId="6" xfId="2" applyNumberFormat="1" applyFont="1" applyFill="1" applyBorder="1" applyAlignment="1">
      <alignment horizontal="center" vertical="top"/>
    </xf>
    <xf numFmtId="0" fontId="6" fillId="2" borderId="25" xfId="4" applyFont="1" applyFill="1" applyBorder="1" applyAlignment="1">
      <alignment vertical="top"/>
    </xf>
    <xf numFmtId="0" fontId="6" fillId="2" borderId="23" xfId="4" applyFont="1" applyFill="1" applyBorder="1" applyAlignment="1">
      <alignment vertical="top"/>
    </xf>
    <xf numFmtId="0" fontId="3" fillId="2" borderId="23" xfId="0" applyFont="1" applyFill="1" applyBorder="1" applyAlignment="1">
      <alignment vertical="top"/>
    </xf>
    <xf numFmtId="5" fontId="3" fillId="2" borderId="26" xfId="2" applyNumberFormat="1" applyFont="1" applyFill="1" applyBorder="1" applyAlignment="1">
      <alignment horizontal="center" vertical="top"/>
    </xf>
    <xf numFmtId="0" fontId="4" fillId="0" borderId="3" xfId="0" applyFont="1" applyFill="1" applyBorder="1" applyAlignment="1">
      <alignment horizontal="center" vertical="top"/>
    </xf>
    <xf numFmtId="167" fontId="5" fillId="5" borderId="10" xfId="0" applyNumberFormat="1" applyFont="1" applyFill="1" applyBorder="1" applyAlignment="1">
      <alignment horizontal="left" vertical="top"/>
    </xf>
    <xf numFmtId="0" fontId="5" fillId="5" borderId="0" xfId="0" applyFont="1" applyFill="1" applyBorder="1" applyAlignment="1">
      <alignment horizontal="left" vertical="top"/>
    </xf>
    <xf numFmtId="0" fontId="4" fillId="5" borderId="0" xfId="0" applyFont="1" applyFill="1" applyBorder="1" applyAlignment="1">
      <alignment vertical="top"/>
    </xf>
    <xf numFmtId="0" fontId="7" fillId="5" borderId="0" xfId="0" applyFont="1" applyFill="1" applyBorder="1" applyAlignment="1">
      <alignment vertical="top"/>
    </xf>
    <xf numFmtId="164" fontId="5" fillId="5" borderId="0" xfId="0" applyNumberFormat="1" applyFont="1" applyFill="1" applyBorder="1" applyAlignment="1" applyProtection="1">
      <alignment horizontal="left" vertical="top"/>
      <protection locked="0"/>
    </xf>
    <xf numFmtId="0" fontId="4" fillId="5" borderId="10" xfId="0" applyFont="1" applyFill="1" applyBorder="1" applyAlignment="1">
      <alignment vertical="top"/>
    </xf>
    <xf numFmtId="0" fontId="4" fillId="5" borderId="11" xfId="0" applyFont="1" applyFill="1" applyBorder="1" applyAlignment="1">
      <alignment vertical="top"/>
    </xf>
    <xf numFmtId="168" fontId="6" fillId="2" borderId="25" xfId="0" applyNumberFormat="1" applyFont="1" applyFill="1" applyBorder="1" applyAlignment="1">
      <alignment horizontal="left" vertical="top"/>
    </xf>
    <xf numFmtId="0" fontId="5" fillId="2" borderId="23" xfId="0" applyFont="1" applyFill="1" applyBorder="1" applyAlignment="1">
      <alignment horizontal="left" vertical="top"/>
    </xf>
    <xf numFmtId="0" fontId="4" fillId="2" borderId="23" xfId="0" applyFont="1" applyFill="1" applyBorder="1" applyAlignment="1">
      <alignment vertical="top"/>
    </xf>
    <xf numFmtId="5" fontId="3" fillId="2" borderId="1" xfId="2" applyNumberFormat="1" applyFont="1" applyFill="1" applyBorder="1" applyAlignment="1">
      <alignment horizontal="center" vertical="top"/>
    </xf>
    <xf numFmtId="0" fontId="5" fillId="5" borderId="1" xfId="0" applyFont="1" applyFill="1" applyBorder="1" applyAlignment="1">
      <alignment horizontal="center" vertical="top"/>
    </xf>
    <xf numFmtId="0" fontId="3" fillId="4" borderId="1" xfId="0" applyFont="1" applyFill="1" applyBorder="1" applyAlignment="1">
      <alignment horizontal="center" vertical="top"/>
    </xf>
    <xf numFmtId="166" fontId="6" fillId="4" borderId="17" xfId="0" applyNumberFormat="1" applyFont="1" applyFill="1" applyBorder="1" applyAlignment="1">
      <alignment horizontal="center" vertical="top" wrapText="1"/>
    </xf>
    <xf numFmtId="0" fontId="6" fillId="2" borderId="15" xfId="0" applyFont="1" applyFill="1" applyBorder="1" applyAlignment="1">
      <alignment horizontal="left" vertical="top"/>
    </xf>
    <xf numFmtId="0" fontId="4" fillId="2" borderId="16" xfId="0" applyFont="1" applyFill="1" applyBorder="1" applyAlignment="1">
      <alignment vertical="top"/>
    </xf>
    <xf numFmtId="5" fontId="3" fillId="2" borderId="17" xfId="2" applyNumberFormat="1" applyFont="1" applyFill="1" applyBorder="1" applyAlignment="1">
      <alignment horizontal="center" vertical="top"/>
    </xf>
    <xf numFmtId="0" fontId="8" fillId="4" borderId="15" xfId="0" applyFont="1" applyFill="1" applyBorder="1" applyAlignment="1">
      <alignment horizontal="left" vertical="top"/>
    </xf>
    <xf numFmtId="0" fontId="8" fillId="4" borderId="16" xfId="0" applyFont="1" applyFill="1" applyBorder="1" applyAlignment="1">
      <alignment horizontal="left" vertical="top"/>
    </xf>
    <xf numFmtId="0" fontId="9" fillId="5" borderId="7" xfId="0" applyFont="1" applyFill="1" applyBorder="1" applyAlignment="1">
      <alignment vertical="top"/>
    </xf>
    <xf numFmtId="0" fontId="9" fillId="5" borderId="8" xfId="0" applyFont="1" applyFill="1" applyBorder="1" applyAlignment="1">
      <alignment vertical="top"/>
    </xf>
    <xf numFmtId="0" fontId="9" fillId="5" borderId="10" xfId="0" applyFont="1" applyFill="1" applyBorder="1" applyAlignment="1">
      <alignment vertical="top"/>
    </xf>
    <xf numFmtId="0" fontId="9" fillId="5" borderId="0" xfId="0" applyFont="1" applyFill="1" applyBorder="1" applyAlignment="1">
      <alignment vertical="top"/>
    </xf>
    <xf numFmtId="0" fontId="9" fillId="5" borderId="10" xfId="0" applyFont="1" applyFill="1" applyBorder="1" applyAlignment="1">
      <alignment horizontal="left" vertical="top"/>
    </xf>
    <xf numFmtId="0" fontId="9" fillId="5" borderId="0" xfId="0" applyFont="1" applyFill="1" applyBorder="1" applyAlignment="1">
      <alignment horizontal="left" vertical="top"/>
    </xf>
    <xf numFmtId="0" fontId="9" fillId="5" borderId="5" xfId="0" applyFont="1" applyFill="1" applyBorder="1" applyAlignment="1">
      <alignment horizontal="center" vertical="top"/>
    </xf>
    <xf numFmtId="0" fontId="9" fillId="5" borderId="20" xfId="0" applyFont="1" applyFill="1" applyBorder="1" applyAlignment="1">
      <alignment horizontal="center" vertical="top"/>
    </xf>
    <xf numFmtId="0" fontId="9" fillId="5" borderId="4" xfId="0" applyFont="1" applyFill="1" applyBorder="1" applyAlignment="1">
      <alignment horizontal="center" vertical="top"/>
    </xf>
    <xf numFmtId="0" fontId="9" fillId="5" borderId="4" xfId="0" applyFont="1" applyFill="1" applyBorder="1" applyAlignment="1">
      <alignment vertical="top"/>
    </xf>
    <xf numFmtId="0" fontId="9" fillId="5" borderId="21" xfId="0" applyFont="1" applyFill="1" applyBorder="1" applyAlignment="1">
      <alignment vertical="top"/>
    </xf>
    <xf numFmtId="0" fontId="8" fillId="4" borderId="4" xfId="0" applyFont="1" applyFill="1" applyBorder="1" applyAlignment="1">
      <alignment horizontal="center" vertical="top"/>
    </xf>
    <xf numFmtId="0" fontId="9" fillId="4" borderId="4" xfId="0" applyFont="1" applyFill="1" applyBorder="1" applyAlignment="1">
      <alignment vertical="top"/>
    </xf>
    <xf numFmtId="0" fontId="9" fillId="4" borderId="4" xfId="0" applyFont="1" applyFill="1" applyBorder="1" applyAlignment="1">
      <alignment horizontal="center" vertical="top"/>
    </xf>
    <xf numFmtId="0" fontId="8" fillId="4" borderId="18" xfId="0" applyFont="1" applyFill="1" applyBorder="1" applyAlignment="1">
      <alignment horizontal="center" vertical="top" wrapText="1"/>
    </xf>
    <xf numFmtId="0" fontId="9" fillId="5" borderId="8" xfId="0" applyFont="1" applyFill="1" applyBorder="1" applyAlignment="1">
      <alignment horizontal="center" vertical="top" wrapText="1"/>
    </xf>
    <xf numFmtId="0" fontId="9" fillId="5" borderId="18" xfId="0" applyFont="1" applyFill="1" applyBorder="1" applyAlignment="1">
      <alignment horizontal="center" vertical="top" wrapText="1"/>
    </xf>
    <xf numFmtId="0" fontId="9" fillId="5" borderId="29" xfId="0" applyFont="1" applyFill="1" applyBorder="1" applyAlignment="1">
      <alignment horizontal="center" vertical="top" wrapText="1"/>
    </xf>
    <xf numFmtId="0" fontId="9" fillId="5" borderId="28" xfId="0" applyFont="1" applyFill="1" applyBorder="1" applyAlignment="1">
      <alignment horizontal="left" vertical="top"/>
    </xf>
    <xf numFmtId="0" fontId="9" fillId="5" borderId="24" xfId="0" applyFont="1" applyFill="1" applyBorder="1" applyAlignment="1">
      <alignment horizontal="left" vertical="top"/>
    </xf>
    <xf numFmtId="0" fontId="9" fillId="4" borderId="5" xfId="0" applyFont="1" applyFill="1" applyBorder="1" applyAlignment="1">
      <alignment vertical="top"/>
    </xf>
    <xf numFmtId="0" fontId="9" fillId="5" borderId="24" xfId="0" applyFont="1" applyFill="1" applyBorder="1" applyAlignment="1">
      <alignment vertical="top"/>
    </xf>
    <xf numFmtId="0" fontId="9" fillId="5" borderId="5" xfId="0" applyFont="1" applyFill="1" applyBorder="1" applyAlignment="1">
      <alignment vertical="top"/>
    </xf>
    <xf numFmtId="0" fontId="9" fillId="5" borderId="20" xfId="0" applyFont="1" applyFill="1" applyBorder="1" applyAlignment="1">
      <alignment vertical="top"/>
    </xf>
    <xf numFmtId="0" fontId="9" fillId="5" borderId="30" xfId="0" applyFont="1" applyFill="1" applyBorder="1" applyAlignment="1">
      <alignment horizontal="left" vertical="top"/>
    </xf>
    <xf numFmtId="0" fontId="9" fillId="5" borderId="2" xfId="0" applyFont="1" applyFill="1" applyBorder="1" applyAlignment="1">
      <alignment horizontal="left" vertical="top"/>
    </xf>
    <xf numFmtId="0" fontId="9" fillId="4" borderId="3" xfId="0" applyFont="1" applyFill="1" applyBorder="1" applyAlignment="1">
      <alignment vertical="top"/>
    </xf>
    <xf numFmtId="0" fontId="9" fillId="5" borderId="2" xfId="0" applyFont="1" applyFill="1" applyBorder="1" applyAlignment="1">
      <alignment vertical="top"/>
    </xf>
    <xf numFmtId="0" fontId="9" fillId="5" borderId="3" xfId="0" applyFont="1" applyFill="1" applyBorder="1" applyAlignment="1">
      <alignment horizontal="center" vertical="top"/>
    </xf>
    <xf numFmtId="0" fontId="9" fillId="5" borderId="3" xfId="0" applyFont="1" applyFill="1" applyBorder="1" applyAlignment="1">
      <alignment vertical="top"/>
    </xf>
    <xf numFmtId="0" fontId="9" fillId="5" borderId="22" xfId="0" applyFont="1" applyFill="1" applyBorder="1" applyAlignment="1">
      <alignment horizontal="center" vertical="top"/>
    </xf>
    <xf numFmtId="0" fontId="4" fillId="0" borderId="0" xfId="0" applyFont="1" applyAlignment="1">
      <alignment vertical="top"/>
    </xf>
    <xf numFmtId="0" fontId="0" fillId="0" borderId="1" xfId="0" applyBorder="1" applyAlignment="1">
      <alignment horizontal="left"/>
    </xf>
    <xf numFmtId="0" fontId="0" fillId="0" borderId="1" xfId="0" applyBorder="1"/>
    <xf numFmtId="2" fontId="0" fillId="0" borderId="1" xfId="0" applyNumberFormat="1" applyBorder="1"/>
    <xf numFmtId="7" fontId="4" fillId="5" borderId="1" xfId="0" applyNumberFormat="1" applyFont="1" applyFill="1" applyBorder="1" applyAlignment="1">
      <alignment horizontal="center" vertical="top"/>
    </xf>
    <xf numFmtId="0" fontId="3" fillId="4" borderId="5" xfId="0" applyFont="1" applyFill="1" applyBorder="1" applyAlignment="1">
      <alignment horizontal="left" vertical="top"/>
    </xf>
    <xf numFmtId="0" fontId="3" fillId="4" borderId="31" xfId="0" applyFont="1" applyFill="1" applyBorder="1" applyAlignment="1">
      <alignment horizontal="left" vertical="top"/>
    </xf>
    <xf numFmtId="0" fontId="4" fillId="5" borderId="5" xfId="0" applyFont="1" applyFill="1" applyBorder="1" applyAlignment="1">
      <alignment horizontal="center" vertical="top"/>
    </xf>
    <xf numFmtId="1" fontId="4" fillId="5" borderId="36" xfId="0" applyNumberFormat="1" applyFont="1" applyFill="1" applyBorder="1" applyAlignment="1">
      <alignment horizontal="center" vertical="top"/>
    </xf>
    <xf numFmtId="169" fontId="4" fillId="5" borderId="40" xfId="2" applyNumberFormat="1" applyFont="1" applyFill="1" applyBorder="1" applyAlignment="1">
      <alignment horizontal="center" vertical="top"/>
    </xf>
    <xf numFmtId="37" fontId="4" fillId="3" borderId="1" xfId="1" applyNumberFormat="1" applyFont="1" applyFill="1" applyBorder="1" applyAlignment="1" applyProtection="1">
      <alignment horizontal="center" vertical="top"/>
      <protection locked="0"/>
    </xf>
    <xf numFmtId="0" fontId="4" fillId="3" borderId="1" xfId="0" applyFont="1" applyFill="1" applyBorder="1" applyAlignment="1" applyProtection="1">
      <alignment horizontal="center" vertical="top"/>
      <protection locked="0"/>
    </xf>
    <xf numFmtId="0" fontId="5" fillId="3" borderId="1" xfId="0" applyFont="1" applyFill="1" applyBorder="1" applyAlignment="1" applyProtection="1">
      <alignment horizontal="left" vertical="top"/>
      <protection locked="0"/>
    </xf>
    <xf numFmtId="0" fontId="5" fillId="3" borderId="5" xfId="0" applyFont="1" applyFill="1" applyBorder="1" applyAlignment="1" applyProtection="1">
      <alignment horizontal="left" vertical="top"/>
      <protection locked="0"/>
    </xf>
    <xf numFmtId="5" fontId="4" fillId="3" borderId="22" xfId="2" applyNumberFormat="1" applyFont="1" applyFill="1" applyBorder="1" applyAlignment="1" applyProtection="1">
      <alignment horizontal="center" vertical="top"/>
      <protection locked="0"/>
    </xf>
    <xf numFmtId="5" fontId="4" fillId="3" borderId="14" xfId="2" applyNumberFormat="1" applyFont="1" applyFill="1" applyBorder="1" applyAlignment="1" applyProtection="1">
      <alignment horizontal="center" vertical="top"/>
      <protection locked="0"/>
    </xf>
    <xf numFmtId="5" fontId="4" fillId="3" borderId="20" xfId="2" applyNumberFormat="1" applyFont="1" applyFill="1" applyBorder="1" applyAlignment="1" applyProtection="1">
      <alignment horizontal="center" vertical="top"/>
      <protection locked="0"/>
    </xf>
    <xf numFmtId="0" fontId="13" fillId="3" borderId="0" xfId="0" applyFont="1" applyFill="1" applyAlignment="1">
      <alignment horizontal="left" vertical="top" wrapText="1"/>
    </xf>
    <xf numFmtId="0" fontId="14" fillId="3" borderId="0" xfId="0" applyFont="1" applyFill="1" applyAlignment="1">
      <alignment horizontal="left" vertical="top" wrapText="1"/>
    </xf>
    <xf numFmtId="0" fontId="8" fillId="5" borderId="7" xfId="0" applyFont="1" applyFill="1" applyBorder="1" applyAlignment="1">
      <alignment horizontal="left" vertical="top" wrapText="1"/>
    </xf>
    <xf numFmtId="0" fontId="8" fillId="5" borderId="8" xfId="0" applyFont="1" applyFill="1" applyBorder="1" applyAlignment="1">
      <alignment horizontal="left" vertical="top" wrapText="1"/>
    </xf>
    <xf numFmtId="0" fontId="8" fillId="5" borderId="10" xfId="0" applyFont="1" applyFill="1" applyBorder="1" applyAlignment="1">
      <alignment horizontal="left" vertical="top" wrapText="1"/>
    </xf>
    <xf numFmtId="0" fontId="8" fillId="5" borderId="0" xfId="0" applyFont="1" applyFill="1" applyBorder="1" applyAlignment="1">
      <alignment horizontal="left" vertical="top" wrapText="1"/>
    </xf>
    <xf numFmtId="0" fontId="3" fillId="4" borderId="1" xfId="0" applyFont="1" applyFill="1" applyBorder="1" applyAlignment="1">
      <alignment horizontal="left" vertical="top"/>
    </xf>
    <xf numFmtId="0" fontId="3" fillId="4" borderId="25" xfId="0" applyFont="1" applyFill="1" applyBorder="1" applyAlignment="1">
      <alignment horizontal="left" vertical="top"/>
    </xf>
    <xf numFmtId="0" fontId="4" fillId="0" borderId="0" xfId="0" applyFont="1" applyAlignment="1">
      <alignment vertical="top"/>
    </xf>
    <xf numFmtId="0" fontId="3" fillId="0" borderId="0" xfId="0" applyFont="1" applyAlignment="1">
      <alignment vertical="top"/>
    </xf>
    <xf numFmtId="0" fontId="8" fillId="4" borderId="15" xfId="0" applyFont="1" applyFill="1" applyBorder="1" applyAlignment="1">
      <alignment horizontal="left" vertical="top"/>
    </xf>
    <xf numFmtId="0" fontId="8" fillId="4" borderId="16" xfId="0" applyFont="1" applyFill="1" applyBorder="1" applyAlignment="1">
      <alignment horizontal="left" vertical="top"/>
    </xf>
    <xf numFmtId="0" fontId="8" fillId="4" borderId="17" xfId="0" applyFont="1" applyFill="1" applyBorder="1" applyAlignment="1">
      <alignment horizontal="left" vertical="top"/>
    </xf>
    <xf numFmtId="0" fontId="9" fillId="5" borderId="10" xfId="0" applyFont="1" applyFill="1" applyBorder="1" applyAlignment="1">
      <alignment horizontal="left" vertical="top" wrapText="1"/>
    </xf>
    <xf numFmtId="0" fontId="9" fillId="5" borderId="0" xfId="0" applyFont="1" applyFill="1" applyBorder="1" applyAlignment="1">
      <alignment horizontal="left" vertical="top" wrapText="1"/>
    </xf>
    <xf numFmtId="0" fontId="9" fillId="5" borderId="6" xfId="0" applyFont="1" applyFill="1" applyBorder="1" applyAlignment="1">
      <alignment horizontal="left" vertical="top" wrapText="1"/>
    </xf>
    <xf numFmtId="0" fontId="9" fillId="5" borderId="19" xfId="0" applyFont="1" applyFill="1" applyBorder="1" applyAlignment="1">
      <alignment horizontal="center" vertical="top"/>
    </xf>
    <xf numFmtId="0" fontId="9" fillId="5" borderId="8" xfId="0" applyFont="1" applyFill="1" applyBorder="1" applyAlignment="1">
      <alignment horizontal="center" vertical="top"/>
    </xf>
    <xf numFmtId="0" fontId="9" fillId="5" borderId="9" xfId="0" applyFont="1" applyFill="1" applyBorder="1" applyAlignment="1">
      <alignment horizontal="center" vertical="top"/>
    </xf>
    <xf numFmtId="0" fontId="8" fillId="5" borderId="12" xfId="0" applyFont="1" applyFill="1" applyBorder="1" applyAlignment="1">
      <alignment horizontal="left" vertical="top" wrapText="1"/>
    </xf>
    <xf numFmtId="0" fontId="8" fillId="5" borderId="13" xfId="0" applyFont="1" applyFill="1" applyBorder="1" applyAlignment="1">
      <alignment horizontal="left" vertical="top" wrapText="1"/>
    </xf>
    <xf numFmtId="0" fontId="3" fillId="4" borderId="37" xfId="0" applyFont="1" applyFill="1" applyBorder="1" applyAlignment="1">
      <alignment horizontal="left" vertical="top"/>
    </xf>
    <xf numFmtId="0" fontId="3" fillId="4" borderId="38" xfId="0" applyFont="1" applyFill="1" applyBorder="1" applyAlignment="1">
      <alignment horizontal="left" vertical="top"/>
    </xf>
    <xf numFmtId="0" fontId="3" fillId="4" borderId="39" xfId="0" applyFont="1" applyFill="1" applyBorder="1" applyAlignment="1">
      <alignment horizontal="left" vertical="top"/>
    </xf>
    <xf numFmtId="0" fontId="3" fillId="4" borderId="33" xfId="0" applyFont="1" applyFill="1" applyBorder="1" applyAlignment="1">
      <alignment horizontal="left" vertical="top"/>
    </xf>
    <xf numFmtId="0" fontId="3" fillId="4" borderId="34" xfId="0" applyFont="1" applyFill="1" applyBorder="1" applyAlignment="1">
      <alignment horizontal="left" vertical="top"/>
    </xf>
    <xf numFmtId="0" fontId="3" fillId="4" borderId="35" xfId="0" applyFont="1" applyFill="1" applyBorder="1" applyAlignment="1">
      <alignment horizontal="left" vertical="top"/>
    </xf>
    <xf numFmtId="0" fontId="3" fillId="0" borderId="32" xfId="0" applyFont="1" applyFill="1" applyBorder="1" applyAlignment="1">
      <alignment horizontal="left" vertical="top"/>
    </xf>
    <xf numFmtId="0" fontId="3" fillId="0" borderId="2" xfId="0" applyFont="1" applyFill="1" applyBorder="1" applyAlignment="1">
      <alignment horizontal="left" vertical="top"/>
    </xf>
    <xf numFmtId="0" fontId="3" fillId="0" borderId="41" xfId="0" applyFont="1" applyFill="1" applyBorder="1" applyAlignment="1">
      <alignment horizontal="left" vertical="top"/>
    </xf>
    <xf numFmtId="0" fontId="3" fillId="4" borderId="15" xfId="4" applyFont="1" applyFill="1" applyBorder="1" applyAlignment="1">
      <alignment horizontal="left" vertical="top"/>
    </xf>
    <xf numFmtId="0" fontId="3" fillId="4" borderId="16" xfId="4" applyFont="1" applyFill="1" applyBorder="1" applyAlignment="1">
      <alignment horizontal="left" vertical="top"/>
    </xf>
    <xf numFmtId="0" fontId="3" fillId="4" borderId="17" xfId="4" applyFont="1" applyFill="1" applyBorder="1" applyAlignment="1">
      <alignment horizontal="left" vertical="top"/>
    </xf>
    <xf numFmtId="0" fontId="6" fillId="4" borderId="15" xfId="0" applyFont="1" applyFill="1" applyBorder="1" applyAlignment="1">
      <alignment horizontal="left" vertical="top"/>
    </xf>
    <xf numFmtId="0" fontId="6" fillId="4" borderId="16" xfId="0" applyFont="1" applyFill="1" applyBorder="1" applyAlignment="1">
      <alignment horizontal="left" vertical="top"/>
    </xf>
    <xf numFmtId="0" fontId="3" fillId="4" borderId="42" xfId="0" applyFont="1" applyFill="1" applyBorder="1" applyAlignment="1">
      <alignment horizontal="left" vertical="top"/>
    </xf>
    <xf numFmtId="0" fontId="3" fillId="4" borderId="43" xfId="0" applyFont="1" applyFill="1" applyBorder="1" applyAlignment="1">
      <alignment horizontal="left" vertical="top"/>
    </xf>
    <xf numFmtId="0" fontId="0" fillId="0" borderId="2" xfId="0" applyBorder="1" applyAlignment="1">
      <alignment horizontal="center"/>
    </xf>
    <xf numFmtId="0" fontId="3" fillId="4" borderId="1" xfId="0" applyFont="1" applyFill="1" applyBorder="1" applyAlignment="1">
      <alignment vertical="top"/>
    </xf>
    <xf numFmtId="0" fontId="5" fillId="5" borderId="1" xfId="0" applyFont="1" applyFill="1" applyBorder="1" applyAlignment="1">
      <alignment horizontal="left" vertical="top"/>
    </xf>
    <xf numFmtId="0" fontId="15" fillId="0" borderId="0" xfId="0" applyFont="1" applyAlignment="1">
      <alignment vertical="center"/>
    </xf>
  </cellXfs>
  <cellStyles count="5">
    <cellStyle name="Milliers" xfId="1" builtinId="3"/>
    <cellStyle name="Monétaire" xfId="2" builtinId="4"/>
    <cellStyle name="Normal" xfId="0" builtinId="0"/>
    <cellStyle name="Normal 2" xfId="4" xr:uid="{D223C0AD-E240-904B-9DCB-4C5A477A189A}"/>
    <cellStyle name="Pourcentage" xfId="3" builtinId="5"/>
  </cellStyles>
  <dxfs count="0"/>
  <tableStyles count="0" defaultTableStyle="TableStyleMedium2" defaultPivotStyle="PivotStyleLight16"/>
  <colors>
    <mruColors>
      <color rgb="FFE8E6E0"/>
      <color rgb="FFC7C1B7"/>
      <color rgb="FFB4DEB8"/>
      <color rgb="FF85BD5F"/>
      <color rgb="FFFFCD2F"/>
      <color rgb="FFF0787B"/>
      <color rgb="FFF4AD7C"/>
      <color rgb="FFE98B98"/>
      <color rgb="FFF183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7.JPG"/></Relationships>
</file>

<file path=xl/drawings/drawing1.xml><?xml version="1.0" encoding="utf-8"?>
<xdr:wsDr xmlns:xdr="http://schemas.openxmlformats.org/drawingml/2006/spreadsheetDrawing" xmlns:a="http://schemas.openxmlformats.org/drawingml/2006/main">
  <xdr:twoCellAnchor editAs="oneCell">
    <xdr:from>
      <xdr:col>2</xdr:col>
      <xdr:colOff>2227580</xdr:colOff>
      <xdr:row>47</xdr:row>
      <xdr:rowOff>243840</xdr:rowOff>
    </xdr:from>
    <xdr:to>
      <xdr:col>2</xdr:col>
      <xdr:colOff>2227580</xdr:colOff>
      <xdr:row>47</xdr:row>
      <xdr:rowOff>306070</xdr:rowOff>
    </xdr:to>
    <xdr:pic>
      <xdr:nvPicPr>
        <xdr:cNvPr id="4" name="Image 3" descr="page73image61340096">
          <a:extLst>
            <a:ext uri="{FF2B5EF4-FFF2-40B4-BE49-F238E27FC236}">
              <a16:creationId xmlns:a16="http://schemas.microsoft.com/office/drawing/2014/main" id="{D9C1DB29-3401-A54D-B50B-AF6FC5DDBE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36340" y="10279380"/>
          <a:ext cx="0" cy="622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787400</xdr:colOff>
      <xdr:row>46</xdr:row>
      <xdr:rowOff>0</xdr:rowOff>
    </xdr:from>
    <xdr:to>
      <xdr:col>6</xdr:col>
      <xdr:colOff>800100</xdr:colOff>
      <xdr:row>46</xdr:row>
      <xdr:rowOff>24130</xdr:rowOff>
    </xdr:to>
    <xdr:pic>
      <xdr:nvPicPr>
        <xdr:cNvPr id="8" name="Image 7" descr="page73image61341248">
          <a:extLst>
            <a:ext uri="{FF2B5EF4-FFF2-40B4-BE49-F238E27FC236}">
              <a16:creationId xmlns:a16="http://schemas.microsoft.com/office/drawing/2014/main" id="{5C82472F-FE20-DD4B-9254-84D5F630E0C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26100" y="96139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46</xdr:row>
      <xdr:rowOff>0</xdr:rowOff>
    </xdr:from>
    <xdr:to>
      <xdr:col>8</xdr:col>
      <xdr:colOff>0</xdr:colOff>
      <xdr:row>46</xdr:row>
      <xdr:rowOff>62230</xdr:rowOff>
    </xdr:to>
    <xdr:pic>
      <xdr:nvPicPr>
        <xdr:cNvPr id="12" name="Image 11" descr="page73image60866944">
          <a:extLst>
            <a:ext uri="{FF2B5EF4-FFF2-40B4-BE49-F238E27FC236}">
              <a16:creationId xmlns:a16="http://schemas.microsoft.com/office/drawing/2014/main" id="{FF440864-3513-B348-A122-E778C7D79F1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134600" y="9613900"/>
          <a:ext cx="0" cy="50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46</xdr:row>
      <xdr:rowOff>0</xdr:rowOff>
    </xdr:from>
    <xdr:to>
      <xdr:col>8</xdr:col>
      <xdr:colOff>11430</xdr:colOff>
      <xdr:row>46</xdr:row>
      <xdr:rowOff>62230</xdr:rowOff>
    </xdr:to>
    <xdr:pic>
      <xdr:nvPicPr>
        <xdr:cNvPr id="14" name="Image 13" descr="page73image60867328">
          <a:extLst>
            <a:ext uri="{FF2B5EF4-FFF2-40B4-BE49-F238E27FC236}">
              <a16:creationId xmlns:a16="http://schemas.microsoft.com/office/drawing/2014/main" id="{CDD4D5A0-F125-5048-B507-148CFEA9CA6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176000" y="9613900"/>
          <a:ext cx="0" cy="50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18</xdr:row>
      <xdr:rowOff>0</xdr:rowOff>
    </xdr:from>
    <xdr:to>
      <xdr:col>8</xdr:col>
      <xdr:colOff>24130</xdr:colOff>
      <xdr:row>18</xdr:row>
      <xdr:rowOff>24130</xdr:rowOff>
    </xdr:to>
    <xdr:pic>
      <xdr:nvPicPr>
        <xdr:cNvPr id="20" name="Image 19" descr="page35image1416726368">
          <a:extLst>
            <a:ext uri="{FF2B5EF4-FFF2-40B4-BE49-F238E27FC236}">
              <a16:creationId xmlns:a16="http://schemas.microsoft.com/office/drawing/2014/main" id="{99CA9C7E-8AA7-8549-A32F-4B814BAF81C7}"/>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5125700" y="6096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19</xdr:row>
      <xdr:rowOff>0</xdr:rowOff>
    </xdr:from>
    <xdr:to>
      <xdr:col>8</xdr:col>
      <xdr:colOff>24130</xdr:colOff>
      <xdr:row>19</xdr:row>
      <xdr:rowOff>24130</xdr:rowOff>
    </xdr:to>
    <xdr:pic>
      <xdr:nvPicPr>
        <xdr:cNvPr id="21" name="Image 20" descr="page35image1416735904">
          <a:extLst>
            <a:ext uri="{FF2B5EF4-FFF2-40B4-BE49-F238E27FC236}">
              <a16:creationId xmlns:a16="http://schemas.microsoft.com/office/drawing/2014/main" id="{5C7A9691-F729-3D48-BC3E-2B112FEBFC46}"/>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5125700" y="18796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19</xdr:row>
      <xdr:rowOff>0</xdr:rowOff>
    </xdr:from>
    <xdr:to>
      <xdr:col>10</xdr:col>
      <xdr:colOff>725170</xdr:colOff>
      <xdr:row>19</xdr:row>
      <xdr:rowOff>0</xdr:rowOff>
    </xdr:to>
    <xdr:pic>
      <xdr:nvPicPr>
        <xdr:cNvPr id="22" name="Image 21" descr="page35image1416756528">
          <a:extLst>
            <a:ext uri="{FF2B5EF4-FFF2-40B4-BE49-F238E27FC236}">
              <a16:creationId xmlns:a16="http://schemas.microsoft.com/office/drawing/2014/main" id="{BB3D222C-0BD4-7041-9288-3D3E77FFB70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5125700" y="3098800"/>
          <a:ext cx="236220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20</xdr:row>
      <xdr:rowOff>0</xdr:rowOff>
    </xdr:from>
    <xdr:to>
      <xdr:col>10</xdr:col>
      <xdr:colOff>725170</xdr:colOff>
      <xdr:row>20</xdr:row>
      <xdr:rowOff>0</xdr:rowOff>
    </xdr:to>
    <xdr:pic>
      <xdr:nvPicPr>
        <xdr:cNvPr id="23" name="Image 22" descr="page35image1416761552">
          <a:extLst>
            <a:ext uri="{FF2B5EF4-FFF2-40B4-BE49-F238E27FC236}">
              <a16:creationId xmlns:a16="http://schemas.microsoft.com/office/drawing/2014/main" id="{003A62FE-E09E-2242-86F8-38FBE279399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5125700" y="3911600"/>
          <a:ext cx="236220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22</xdr:row>
      <xdr:rowOff>0</xdr:rowOff>
    </xdr:from>
    <xdr:to>
      <xdr:col>10</xdr:col>
      <xdr:colOff>725170</xdr:colOff>
      <xdr:row>22</xdr:row>
      <xdr:rowOff>0</xdr:rowOff>
    </xdr:to>
    <xdr:pic>
      <xdr:nvPicPr>
        <xdr:cNvPr id="24" name="Image 23" descr="page35image1416764944">
          <a:extLst>
            <a:ext uri="{FF2B5EF4-FFF2-40B4-BE49-F238E27FC236}">
              <a16:creationId xmlns:a16="http://schemas.microsoft.com/office/drawing/2014/main" id="{10E0F2A4-7B85-6547-87E6-4D0F55B1BC1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5125700" y="4724400"/>
          <a:ext cx="236220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676275</xdr:colOff>
      <xdr:row>0</xdr:row>
      <xdr:rowOff>9525</xdr:rowOff>
    </xdr:from>
    <xdr:to>
      <xdr:col>7</xdr:col>
      <xdr:colOff>716664</xdr:colOff>
      <xdr:row>0</xdr:row>
      <xdr:rowOff>667894</xdr:rowOff>
    </xdr:to>
    <xdr:pic>
      <xdr:nvPicPr>
        <xdr:cNvPr id="3" name="Image 2">
          <a:extLst>
            <a:ext uri="{FF2B5EF4-FFF2-40B4-BE49-F238E27FC236}">
              <a16:creationId xmlns:a16="http://schemas.microsoft.com/office/drawing/2014/main" id="{F27B915E-5830-494B-A5AF-02543EC6D995}"/>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0763250" y="9525"/>
          <a:ext cx="1316739" cy="6583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304800</xdr:colOff>
      <xdr:row>0</xdr:row>
      <xdr:rowOff>76200</xdr:rowOff>
    </xdr:from>
    <xdr:to>
      <xdr:col>8</xdr:col>
      <xdr:colOff>772990</xdr:colOff>
      <xdr:row>41</xdr:row>
      <xdr:rowOff>144780</xdr:rowOff>
    </xdr:to>
    <xdr:pic>
      <xdr:nvPicPr>
        <xdr:cNvPr id="3" name="Image 2">
          <a:extLst>
            <a:ext uri="{FF2B5EF4-FFF2-40B4-BE49-F238E27FC236}">
              <a16:creationId xmlns:a16="http://schemas.microsoft.com/office/drawing/2014/main" id="{AE3DB28C-A3F2-4C30-86FC-90E1521A69F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04800" y="76200"/>
          <a:ext cx="7295710" cy="819150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F89013-A89C-F64E-BCFE-6100E083CDFF}">
  <sheetPr>
    <pageSetUpPr fitToPage="1"/>
  </sheetPr>
  <dimension ref="A1:H89"/>
  <sheetViews>
    <sheetView tabSelected="1" zoomScale="80" zoomScaleNormal="80" workbookViewId="0">
      <selection activeCell="H30" sqref="H30"/>
    </sheetView>
  </sheetViews>
  <sheetFormatPr baseColWidth="10" defaultColWidth="10.69921875" defaultRowHeight="13.8" x14ac:dyDescent="0.3"/>
  <cols>
    <col min="1" max="1" width="9" style="10" customWidth="1"/>
    <col min="2" max="2" width="10.69921875" style="10" customWidth="1"/>
    <col min="3" max="3" width="54.5" style="10" customWidth="1"/>
    <col min="4" max="4" width="20.19921875" style="10" customWidth="1"/>
    <col min="5" max="5" width="2.69921875" style="10" customWidth="1"/>
    <col min="6" max="6" width="35.09765625" style="10" bestFit="1" customWidth="1"/>
    <col min="7" max="7" width="16.69921875" style="10" customWidth="1"/>
    <col min="8" max="8" width="15" style="10" bestFit="1" customWidth="1"/>
    <col min="9" max="16384" width="10.69921875" style="10"/>
  </cols>
  <sheetData>
    <row r="1" spans="1:8" s="9" customFormat="1" ht="58.2" customHeight="1" x14ac:dyDescent="0.3">
      <c r="A1" s="139" t="s">
        <v>65</v>
      </c>
      <c r="B1" s="139"/>
      <c r="C1" s="139"/>
      <c r="D1" s="139"/>
      <c r="E1" s="139"/>
      <c r="F1" s="139"/>
      <c r="G1" s="139"/>
      <c r="H1" s="139"/>
    </row>
    <row r="2" spans="1:8" s="9" customFormat="1" ht="53.4" customHeight="1" x14ac:dyDescent="0.3">
      <c r="A2" s="99" t="s">
        <v>71</v>
      </c>
      <c r="B2" s="99"/>
      <c r="C2" s="99"/>
      <c r="D2" s="99"/>
      <c r="E2" s="99"/>
      <c r="F2" s="99"/>
      <c r="G2" s="99"/>
      <c r="H2" s="99"/>
    </row>
    <row r="3" spans="1:8" ht="54" customHeight="1" x14ac:dyDescent="0.3">
      <c r="A3" s="100" t="s">
        <v>76</v>
      </c>
      <c r="B3" s="100"/>
      <c r="C3" s="100"/>
      <c r="D3" s="100"/>
      <c r="E3" s="100"/>
      <c r="F3" s="100"/>
      <c r="G3" s="100"/>
      <c r="H3" s="100"/>
    </row>
    <row r="5" spans="1:8" ht="15.6" customHeight="1" x14ac:dyDescent="0.3">
      <c r="A5" s="105" t="s">
        <v>62</v>
      </c>
      <c r="B5" s="105"/>
      <c r="C5" s="106"/>
      <c r="D5" s="11" t="s">
        <v>57</v>
      </c>
      <c r="F5" s="137" t="s">
        <v>54</v>
      </c>
      <c r="G5" s="137"/>
      <c r="H5" s="44" t="s">
        <v>64</v>
      </c>
    </row>
    <row r="6" spans="1:8" ht="15.6" customHeight="1" x14ac:dyDescent="0.3">
      <c r="A6" s="105" t="s">
        <v>63</v>
      </c>
      <c r="B6" s="105"/>
      <c r="C6" s="106"/>
      <c r="D6" s="92">
        <v>5</v>
      </c>
      <c r="F6" s="138" t="s">
        <v>2</v>
      </c>
      <c r="G6" s="138"/>
      <c r="H6" s="43">
        <v>1</v>
      </c>
    </row>
    <row r="7" spans="1:8" ht="15.6" customHeight="1" x14ac:dyDescent="0.3">
      <c r="A7" s="105" t="s">
        <v>67</v>
      </c>
      <c r="B7" s="105"/>
      <c r="C7" s="106"/>
      <c r="D7" s="93">
        <v>20</v>
      </c>
      <c r="F7" s="138" t="s">
        <v>3</v>
      </c>
      <c r="G7" s="138"/>
      <c r="H7" s="43">
        <v>2</v>
      </c>
    </row>
    <row r="8" spans="1:8" ht="15.6" customHeight="1" x14ac:dyDescent="0.3">
      <c r="A8" s="105" t="s">
        <v>68</v>
      </c>
      <c r="B8" s="105"/>
      <c r="C8" s="106"/>
      <c r="D8" s="93">
        <v>58</v>
      </c>
      <c r="F8" s="138" t="s">
        <v>4</v>
      </c>
      <c r="G8" s="138"/>
      <c r="H8" s="43">
        <v>3</v>
      </c>
    </row>
    <row r="9" spans="1:8" ht="16.2" customHeight="1" thickBot="1" x14ac:dyDescent="0.35">
      <c r="A9" s="87" t="s">
        <v>69</v>
      </c>
      <c r="B9" s="87"/>
      <c r="C9" s="88"/>
      <c r="D9" s="89">
        <f>D7+D8</f>
        <v>78</v>
      </c>
      <c r="F9" s="138" t="s">
        <v>5</v>
      </c>
      <c r="G9" s="138"/>
      <c r="H9" s="43">
        <v>4</v>
      </c>
    </row>
    <row r="10" spans="1:8" ht="15.6" customHeight="1" x14ac:dyDescent="0.3">
      <c r="A10" s="123" t="s">
        <v>86</v>
      </c>
      <c r="B10" s="124"/>
      <c r="C10" s="125"/>
      <c r="D10" s="90">
        <f>SUM(VLOOKUP('Calcul loyer'!D9,Superficie!A3:D83,2,FALSE),VLOOKUP('Calcul loyer'!D7,Superficie!A3:D83,4,FALSE),VLOOKUP('Calcul loyer'!D9,Superficie!A3:D83,3,FALSE))</f>
        <v>7558.2835884276783</v>
      </c>
      <c r="F10" s="138" t="s">
        <v>6</v>
      </c>
      <c r="G10" s="138"/>
      <c r="H10" s="43">
        <v>5</v>
      </c>
    </row>
    <row r="11" spans="1:8" ht="14.4" thickBot="1" x14ac:dyDescent="0.35">
      <c r="A11" s="120" t="s">
        <v>89</v>
      </c>
      <c r="B11" s="121"/>
      <c r="C11" s="122"/>
      <c r="D11" s="91">
        <f>H22/D10</f>
        <v>13.157233231134612</v>
      </c>
    </row>
    <row r="12" spans="1:8" s="82" customFormat="1" x14ac:dyDescent="0.3">
      <c r="A12" s="134" t="s">
        <v>87</v>
      </c>
      <c r="B12" s="135"/>
      <c r="C12" s="135"/>
      <c r="D12" s="90">
        <f>SUM(VLOOKUP('Calcul loyer'!D9,Superficie!A3:D83,2,FALSE),VLOOKUP('Calcul loyer'!D7,Superficie!A3:D83,4,FALSE))</f>
        <v>6913.5290524302782</v>
      </c>
    </row>
    <row r="13" spans="1:8" s="82" customFormat="1" ht="14.4" thickBot="1" x14ac:dyDescent="0.35">
      <c r="A13" s="120" t="s">
        <v>88</v>
      </c>
      <c r="B13" s="121"/>
      <c r="C13" s="122"/>
      <c r="D13" s="91">
        <f>H22/D12</f>
        <v>14.384274550063866</v>
      </c>
    </row>
    <row r="14" spans="1:8" s="12" customFormat="1" x14ac:dyDescent="0.3">
      <c r="A14" s="126"/>
      <c r="B14" s="127"/>
      <c r="C14" s="128"/>
      <c r="D14" s="31"/>
      <c r="G14" s="7"/>
      <c r="H14" s="8"/>
    </row>
    <row r="15" spans="1:8" x14ac:dyDescent="0.3">
      <c r="A15" s="105" t="s">
        <v>66</v>
      </c>
      <c r="B15" s="105"/>
      <c r="C15" s="105"/>
      <c r="D15" s="93">
        <v>6000</v>
      </c>
    </row>
    <row r="16" spans="1:8" x14ac:dyDescent="0.3">
      <c r="A16" s="105" t="s">
        <v>70</v>
      </c>
      <c r="B16" s="105"/>
      <c r="C16" s="105"/>
      <c r="D16" s="86">
        <f>H35/D15</f>
        <v>25.666666666666668</v>
      </c>
    </row>
    <row r="17" spans="1:8" ht="14.4" x14ac:dyDescent="0.3">
      <c r="F17" s="16"/>
    </row>
    <row r="18" spans="1:8" ht="14.4" thickBot="1" x14ac:dyDescent="0.35"/>
    <row r="19" spans="1:8" ht="16.5" customHeight="1" thickBot="1" x14ac:dyDescent="0.35">
      <c r="A19" s="129" t="s">
        <v>20</v>
      </c>
      <c r="B19" s="130"/>
      <c r="C19" s="130"/>
      <c r="D19" s="130"/>
      <c r="E19" s="130"/>
      <c r="F19" s="130"/>
      <c r="G19" s="130"/>
      <c r="H19" s="131"/>
    </row>
    <row r="20" spans="1:8" x14ac:dyDescent="0.3">
      <c r="A20" s="18" t="s">
        <v>72</v>
      </c>
      <c r="B20" s="17" t="s">
        <v>74</v>
      </c>
      <c r="C20" s="19"/>
      <c r="D20" s="20">
        <v>531.95000000000005</v>
      </c>
      <c r="E20" s="21" t="s">
        <v>7</v>
      </c>
      <c r="F20" s="22">
        <f>D9</f>
        <v>78</v>
      </c>
      <c r="G20" s="21" t="s">
        <v>8</v>
      </c>
      <c r="H20" s="23">
        <f>D20*F20</f>
        <v>41492.100000000006</v>
      </c>
    </row>
    <row r="21" spans="1:8" x14ac:dyDescent="0.3">
      <c r="A21" s="24" t="s">
        <v>73</v>
      </c>
      <c r="B21" s="18" t="s">
        <v>75</v>
      </c>
      <c r="C21" s="19"/>
      <c r="D21" s="25">
        <f>IF(D5="L",LOOKUP(D6,Feuil1!B2:B6,Feuil1!C2:C6),0)</f>
        <v>743</v>
      </c>
      <c r="E21" s="21" t="s">
        <v>7</v>
      </c>
      <c r="F21" s="22">
        <f>D9</f>
        <v>78</v>
      </c>
      <c r="G21" s="21" t="s">
        <v>8</v>
      </c>
      <c r="H21" s="26">
        <f>D21*F21</f>
        <v>57954</v>
      </c>
    </row>
    <row r="22" spans="1:8" x14ac:dyDescent="0.3">
      <c r="A22" s="27" t="s">
        <v>19</v>
      </c>
      <c r="B22" s="28"/>
      <c r="C22" s="28"/>
      <c r="D22" s="28"/>
      <c r="E22" s="28"/>
      <c r="F22" s="29"/>
      <c r="G22" s="28"/>
      <c r="H22" s="30">
        <f>H21+H20</f>
        <v>99446.1</v>
      </c>
    </row>
    <row r="23" spans="1:8" ht="14.4" thickBot="1" x14ac:dyDescent="0.35"/>
    <row r="24" spans="1:8" ht="16.5" customHeight="1" thickBot="1" x14ac:dyDescent="0.35">
      <c r="A24" s="132" t="s">
        <v>21</v>
      </c>
      <c r="B24" s="133"/>
      <c r="C24" s="133"/>
      <c r="D24" s="133"/>
      <c r="E24" s="133"/>
      <c r="F24" s="133"/>
      <c r="G24" s="133"/>
      <c r="H24" s="45"/>
    </row>
    <row r="25" spans="1:8" x14ac:dyDescent="0.3">
      <c r="A25" s="32" t="s">
        <v>9</v>
      </c>
      <c r="B25" s="33" t="s">
        <v>77</v>
      </c>
      <c r="C25" s="33"/>
      <c r="D25" s="34"/>
      <c r="E25" s="34"/>
      <c r="F25" s="34"/>
      <c r="G25" s="34"/>
      <c r="H25" s="96">
        <v>80000</v>
      </c>
    </row>
    <row r="26" spans="1:8" x14ac:dyDescent="0.3">
      <c r="A26" s="32" t="s">
        <v>10</v>
      </c>
      <c r="B26" s="33" t="s">
        <v>78</v>
      </c>
      <c r="C26" s="33"/>
      <c r="D26" s="34"/>
      <c r="E26" s="34"/>
      <c r="F26" s="34"/>
      <c r="G26" s="34"/>
      <c r="H26" s="97">
        <v>8000</v>
      </c>
    </row>
    <row r="27" spans="1:8" x14ac:dyDescent="0.3">
      <c r="A27" s="32" t="s">
        <v>11</v>
      </c>
      <c r="B27" s="33" t="s">
        <v>12</v>
      </c>
      <c r="C27" s="33"/>
      <c r="D27" s="34"/>
      <c r="E27" s="34"/>
      <c r="F27" s="34"/>
      <c r="G27" s="34"/>
      <c r="H27" s="97">
        <v>1000</v>
      </c>
    </row>
    <row r="28" spans="1:8" x14ac:dyDescent="0.3">
      <c r="A28" s="32" t="s">
        <v>13</v>
      </c>
      <c r="B28" s="33" t="s">
        <v>55</v>
      </c>
      <c r="C28" s="33"/>
      <c r="D28" s="34"/>
      <c r="E28" s="34"/>
      <c r="F28" s="34"/>
      <c r="G28" s="34"/>
      <c r="H28" s="97">
        <v>20000</v>
      </c>
    </row>
    <row r="29" spans="1:8" x14ac:dyDescent="0.3">
      <c r="A29" s="32" t="s">
        <v>14</v>
      </c>
      <c r="B29" s="33" t="s">
        <v>15</v>
      </c>
      <c r="C29" s="33"/>
      <c r="D29" s="34"/>
      <c r="E29" s="34"/>
      <c r="F29" s="34"/>
      <c r="G29" s="34"/>
      <c r="H29" s="97"/>
    </row>
    <row r="30" spans="1:8" x14ac:dyDescent="0.3">
      <c r="A30" s="32" t="s">
        <v>16</v>
      </c>
      <c r="B30" s="33" t="s">
        <v>80</v>
      </c>
      <c r="C30" s="33"/>
      <c r="D30" s="35"/>
      <c r="E30" s="34"/>
      <c r="F30" s="34"/>
      <c r="G30" s="34"/>
      <c r="H30" s="97">
        <v>45000</v>
      </c>
    </row>
    <row r="31" spans="1:8" x14ac:dyDescent="0.3">
      <c r="A31" s="32" t="s">
        <v>17</v>
      </c>
      <c r="B31" s="36" t="s">
        <v>18</v>
      </c>
      <c r="C31" s="94"/>
      <c r="D31" s="34"/>
      <c r="E31" s="34"/>
      <c r="F31" s="34"/>
      <c r="G31" s="34"/>
      <c r="H31" s="97"/>
    </row>
    <row r="32" spans="1:8" x14ac:dyDescent="0.3">
      <c r="A32" s="32" t="s">
        <v>53</v>
      </c>
      <c r="B32" s="36" t="s">
        <v>18</v>
      </c>
      <c r="C32" s="94"/>
      <c r="D32" s="34"/>
      <c r="E32" s="34"/>
      <c r="F32" s="34"/>
      <c r="G32" s="34"/>
      <c r="H32" s="97"/>
    </row>
    <row r="33" spans="1:8" x14ac:dyDescent="0.3">
      <c r="A33" s="32" t="s">
        <v>17</v>
      </c>
      <c r="B33" s="36" t="s">
        <v>18</v>
      </c>
      <c r="C33" s="94"/>
      <c r="D33" s="34"/>
      <c r="E33" s="34"/>
      <c r="F33" s="34"/>
      <c r="G33" s="34"/>
      <c r="H33" s="97"/>
    </row>
    <row r="34" spans="1:8" x14ac:dyDescent="0.3">
      <c r="A34" s="32" t="s">
        <v>17</v>
      </c>
      <c r="B34" s="36" t="s">
        <v>18</v>
      </c>
      <c r="C34" s="95"/>
      <c r="D34" s="34"/>
      <c r="E34" s="34"/>
      <c r="F34" s="34"/>
      <c r="G34" s="34"/>
      <c r="H34" s="98"/>
    </row>
    <row r="35" spans="1:8" x14ac:dyDescent="0.3">
      <c r="A35" s="39">
        <v>541</v>
      </c>
      <c r="B35" s="40" t="s">
        <v>56</v>
      </c>
      <c r="C35" s="40"/>
      <c r="D35" s="41"/>
      <c r="E35" s="41"/>
      <c r="F35" s="41"/>
      <c r="G35" s="41"/>
      <c r="H35" s="42">
        <f>SUM(H25:H34)</f>
        <v>154000</v>
      </c>
    </row>
    <row r="36" spans="1:8" ht="14.4" thickBot="1" x14ac:dyDescent="0.35">
      <c r="A36" s="37"/>
      <c r="B36" s="34"/>
      <c r="C36" s="34"/>
      <c r="D36" s="34"/>
      <c r="E36" s="34"/>
      <c r="F36" s="34"/>
      <c r="G36" s="34"/>
      <c r="H36" s="38"/>
    </row>
    <row r="37" spans="1:8" ht="14.4" thickBot="1" x14ac:dyDescent="0.35">
      <c r="A37" s="46" t="s">
        <v>52</v>
      </c>
      <c r="B37" s="47"/>
      <c r="C37" s="47"/>
      <c r="D37" s="47"/>
      <c r="E37" s="47"/>
      <c r="F37" s="47"/>
      <c r="G37" s="47"/>
      <c r="H37" s="48">
        <f>H22-H35</f>
        <v>-54553.899999999994</v>
      </c>
    </row>
    <row r="38" spans="1:8" ht="14.4" thickBot="1" x14ac:dyDescent="0.35"/>
    <row r="39" spans="1:8" s="13" customFormat="1" ht="15.75" customHeight="1" thickBot="1" x14ac:dyDescent="0.35">
      <c r="A39" s="49" t="s">
        <v>51</v>
      </c>
      <c r="B39" s="50"/>
      <c r="C39" s="50"/>
      <c r="D39" s="50"/>
      <c r="E39" s="50"/>
      <c r="F39" s="50"/>
      <c r="G39" s="50"/>
      <c r="H39" s="50"/>
    </row>
    <row r="40" spans="1:8" s="13" customFormat="1" ht="32.4" customHeight="1" x14ac:dyDescent="0.3">
      <c r="A40" s="101" t="s">
        <v>58</v>
      </c>
      <c r="B40" s="102"/>
      <c r="C40" s="102"/>
      <c r="D40" s="102"/>
      <c r="E40" s="102"/>
      <c r="F40" s="102"/>
      <c r="G40" s="102"/>
      <c r="H40" s="102"/>
    </row>
    <row r="41" spans="1:8" s="13" customFormat="1" ht="45.6" customHeight="1" x14ac:dyDescent="0.3">
      <c r="A41" s="103" t="s">
        <v>59</v>
      </c>
      <c r="B41" s="104"/>
      <c r="C41" s="104"/>
      <c r="D41" s="104"/>
      <c r="E41" s="104"/>
      <c r="F41" s="104"/>
      <c r="G41" s="104"/>
      <c r="H41" s="104"/>
    </row>
    <row r="42" spans="1:8" s="13" customFormat="1" ht="33.6" customHeight="1" x14ac:dyDescent="0.3">
      <c r="A42" s="103" t="s">
        <v>60</v>
      </c>
      <c r="B42" s="104"/>
      <c r="C42" s="104"/>
      <c r="D42" s="104"/>
      <c r="E42" s="104"/>
      <c r="F42" s="104"/>
      <c r="G42" s="104"/>
      <c r="H42" s="104"/>
    </row>
    <row r="43" spans="1:8" s="13" customFormat="1" ht="30.6" customHeight="1" thickBot="1" x14ac:dyDescent="0.35">
      <c r="A43" s="118" t="s">
        <v>61</v>
      </c>
      <c r="B43" s="119"/>
      <c r="C43" s="119"/>
      <c r="D43" s="119"/>
      <c r="E43" s="119"/>
      <c r="F43" s="119"/>
      <c r="G43" s="119"/>
      <c r="H43" s="119"/>
    </row>
    <row r="44" spans="1:8" ht="14.4" thickBot="1" x14ac:dyDescent="0.35">
      <c r="A44" s="14"/>
    </row>
    <row r="45" spans="1:8" ht="14.4" thickBot="1" x14ac:dyDescent="0.35">
      <c r="A45" s="109" t="s">
        <v>50</v>
      </c>
      <c r="B45" s="110"/>
      <c r="C45" s="110"/>
      <c r="D45" s="110"/>
      <c r="E45" s="110"/>
      <c r="F45" s="110"/>
      <c r="G45" s="110"/>
      <c r="H45" s="111"/>
    </row>
    <row r="46" spans="1:8" x14ac:dyDescent="0.3">
      <c r="A46" s="51" t="s">
        <v>22</v>
      </c>
      <c r="B46" s="52"/>
      <c r="C46" s="52"/>
      <c r="D46" s="65" t="s">
        <v>40</v>
      </c>
      <c r="E46" s="52"/>
      <c r="F46" s="115" t="s">
        <v>49</v>
      </c>
      <c r="G46" s="116"/>
      <c r="H46" s="117"/>
    </row>
    <row r="47" spans="1:8" ht="14.4" thickBot="1" x14ac:dyDescent="0.35">
      <c r="A47" s="53"/>
      <c r="B47" s="54"/>
      <c r="C47" s="54"/>
      <c r="D47" s="62" t="s">
        <v>24</v>
      </c>
      <c r="E47" s="54"/>
      <c r="F47" s="57" t="s">
        <v>25</v>
      </c>
      <c r="G47" s="57" t="s">
        <v>26</v>
      </c>
      <c r="H47" s="58" t="s">
        <v>27</v>
      </c>
    </row>
    <row r="48" spans="1:8" ht="39.6" x14ac:dyDescent="0.3">
      <c r="A48" s="51" t="s">
        <v>23</v>
      </c>
      <c r="B48" s="52"/>
      <c r="C48" s="52"/>
      <c r="D48" s="65" t="s">
        <v>28</v>
      </c>
      <c r="E48" s="66"/>
      <c r="F48" s="67" t="s">
        <v>29</v>
      </c>
      <c r="G48" s="67" t="s">
        <v>30</v>
      </c>
      <c r="H48" s="68" t="s">
        <v>31</v>
      </c>
    </row>
    <row r="49" spans="1:8" x14ac:dyDescent="0.3">
      <c r="A49" s="69" t="s">
        <v>32</v>
      </c>
      <c r="B49" s="70"/>
      <c r="C49" s="70"/>
      <c r="D49" s="71"/>
      <c r="E49" s="72"/>
      <c r="F49" s="57" t="s">
        <v>33</v>
      </c>
      <c r="G49" s="73"/>
      <c r="H49" s="74"/>
    </row>
    <row r="50" spans="1:8" x14ac:dyDescent="0.3">
      <c r="A50" s="55" t="s">
        <v>34</v>
      </c>
      <c r="B50" s="56"/>
      <c r="C50" s="56"/>
      <c r="D50" s="63"/>
      <c r="E50" s="54"/>
      <c r="F50" s="59" t="s">
        <v>33</v>
      </c>
      <c r="G50" s="60"/>
      <c r="H50" s="61"/>
    </row>
    <row r="51" spans="1:8" x14ac:dyDescent="0.3">
      <c r="A51" s="55" t="s">
        <v>35</v>
      </c>
      <c r="B51" s="56"/>
      <c r="C51" s="56"/>
      <c r="D51" s="64" t="s">
        <v>33</v>
      </c>
      <c r="E51" s="54"/>
      <c r="F51" s="60"/>
      <c r="G51" s="60"/>
      <c r="H51" s="61"/>
    </row>
    <row r="52" spans="1:8" x14ac:dyDescent="0.3">
      <c r="A52" s="55" t="s">
        <v>36</v>
      </c>
      <c r="B52" s="56"/>
      <c r="C52" s="56"/>
      <c r="D52" s="64" t="s">
        <v>33</v>
      </c>
      <c r="E52" s="54"/>
      <c r="F52" s="60"/>
      <c r="G52" s="60"/>
      <c r="H52" s="61"/>
    </row>
    <row r="53" spans="1:8" x14ac:dyDescent="0.3">
      <c r="A53" s="55" t="s">
        <v>37</v>
      </c>
      <c r="B53" s="56"/>
      <c r="C53" s="56"/>
      <c r="D53" s="64" t="s">
        <v>33</v>
      </c>
      <c r="E53" s="54"/>
      <c r="F53" s="60"/>
      <c r="G53" s="60"/>
      <c r="H53" s="61"/>
    </row>
    <row r="54" spans="1:8" x14ac:dyDescent="0.3">
      <c r="A54" s="112" t="s">
        <v>38</v>
      </c>
      <c r="B54" s="113"/>
      <c r="C54" s="113"/>
      <c r="D54" s="64" t="s">
        <v>33</v>
      </c>
      <c r="E54" s="54"/>
      <c r="F54" s="60"/>
      <c r="G54" s="60"/>
      <c r="H54" s="61"/>
    </row>
    <row r="55" spans="1:8" x14ac:dyDescent="0.3">
      <c r="A55" s="112" t="s">
        <v>79</v>
      </c>
      <c r="B55" s="113"/>
      <c r="C55" s="113"/>
      <c r="D55" s="64" t="s">
        <v>33</v>
      </c>
      <c r="E55" s="54"/>
      <c r="F55" s="60"/>
      <c r="G55" s="60"/>
      <c r="H55" s="61"/>
    </row>
    <row r="56" spans="1:8" x14ac:dyDescent="0.3">
      <c r="A56" s="112" t="s">
        <v>39</v>
      </c>
      <c r="B56" s="113"/>
      <c r="C56" s="113"/>
      <c r="D56" s="64" t="s">
        <v>33</v>
      </c>
      <c r="E56" s="54"/>
      <c r="F56" s="60"/>
      <c r="G56" s="60"/>
      <c r="H56" s="61"/>
    </row>
    <row r="57" spans="1:8" x14ac:dyDescent="0.3">
      <c r="A57" s="55" t="s">
        <v>45</v>
      </c>
      <c r="B57" s="56"/>
      <c r="C57" s="56"/>
      <c r="D57" s="64" t="s">
        <v>33</v>
      </c>
      <c r="E57" s="54"/>
      <c r="F57" s="60"/>
      <c r="G57" s="60"/>
      <c r="H57" s="61"/>
    </row>
    <row r="58" spans="1:8" x14ac:dyDescent="0.3">
      <c r="A58" s="55" t="s">
        <v>48</v>
      </c>
      <c r="B58" s="56"/>
      <c r="C58" s="56"/>
      <c r="D58" s="64" t="s">
        <v>33</v>
      </c>
      <c r="E58" s="54"/>
      <c r="F58" s="60"/>
      <c r="G58" s="60"/>
      <c r="H58" s="61"/>
    </row>
    <row r="59" spans="1:8" x14ac:dyDescent="0.3">
      <c r="A59" s="112" t="s">
        <v>46</v>
      </c>
      <c r="B59" s="113"/>
      <c r="C59" s="114"/>
      <c r="D59" s="63"/>
      <c r="E59" s="54"/>
      <c r="F59" s="59"/>
      <c r="G59" s="59" t="s">
        <v>33</v>
      </c>
      <c r="H59" s="61"/>
    </row>
    <row r="60" spans="1:8" x14ac:dyDescent="0.3">
      <c r="A60" s="55" t="s">
        <v>41</v>
      </c>
      <c r="B60" s="56"/>
      <c r="C60" s="56"/>
      <c r="D60" s="63"/>
      <c r="E60" s="54"/>
      <c r="F60" s="59" t="s">
        <v>33</v>
      </c>
      <c r="G60" s="60"/>
      <c r="H60" s="61"/>
    </row>
    <row r="61" spans="1:8" x14ac:dyDescent="0.3">
      <c r="A61" s="55" t="s">
        <v>47</v>
      </c>
      <c r="B61" s="56"/>
      <c r="C61" s="56"/>
      <c r="D61" s="63"/>
      <c r="E61" s="54"/>
      <c r="F61" s="59" t="s">
        <v>33</v>
      </c>
      <c r="G61" s="60"/>
      <c r="H61" s="61"/>
    </row>
    <row r="62" spans="1:8" x14ac:dyDescent="0.3">
      <c r="A62" s="55" t="s">
        <v>42</v>
      </c>
      <c r="B62" s="56"/>
      <c r="C62" s="56"/>
      <c r="D62" s="63"/>
      <c r="E62" s="54"/>
      <c r="F62" s="59" t="s">
        <v>33</v>
      </c>
      <c r="G62" s="60"/>
      <c r="H62" s="61"/>
    </row>
    <row r="63" spans="1:8" x14ac:dyDescent="0.3">
      <c r="A63" s="55" t="s">
        <v>43</v>
      </c>
      <c r="B63" s="56"/>
      <c r="C63" s="56"/>
      <c r="D63" s="63"/>
      <c r="E63" s="54"/>
      <c r="F63" s="59" t="s">
        <v>33</v>
      </c>
      <c r="G63" s="60"/>
      <c r="H63" s="61"/>
    </row>
    <row r="64" spans="1:8" x14ac:dyDescent="0.3">
      <c r="A64" s="75" t="s">
        <v>44</v>
      </c>
      <c r="B64" s="76"/>
      <c r="C64" s="76"/>
      <c r="D64" s="77"/>
      <c r="E64" s="78"/>
      <c r="F64" s="79"/>
      <c r="G64" s="80"/>
      <c r="H64" s="81" t="s">
        <v>33</v>
      </c>
    </row>
    <row r="65" spans="1:5" x14ac:dyDescent="0.3">
      <c r="A65" s="15"/>
      <c r="B65" s="15"/>
      <c r="C65" s="15"/>
    </row>
    <row r="76" spans="1:5" x14ac:dyDescent="0.3">
      <c r="A76" s="107"/>
      <c r="B76" s="108"/>
      <c r="C76" s="108"/>
    </row>
    <row r="77" spans="1:5" x14ac:dyDescent="0.3">
      <c r="A77" s="107"/>
      <c r="B77" s="108"/>
      <c r="C77" s="108"/>
    </row>
    <row r="78" spans="1:5" x14ac:dyDescent="0.3">
      <c r="A78" s="107"/>
      <c r="B78" s="107"/>
      <c r="C78" s="107"/>
      <c r="D78" s="107"/>
      <c r="E78" s="107"/>
    </row>
    <row r="79" spans="1:5" x14ac:dyDescent="0.3">
      <c r="A79" s="107"/>
      <c r="B79" s="107"/>
      <c r="C79" s="107"/>
      <c r="D79" s="107"/>
      <c r="E79" s="107"/>
    </row>
    <row r="80" spans="1:5" x14ac:dyDescent="0.3">
      <c r="A80" s="107"/>
      <c r="B80" s="107"/>
      <c r="C80" s="107"/>
      <c r="D80" s="107"/>
      <c r="E80" s="107"/>
    </row>
    <row r="81" spans="1:5" x14ac:dyDescent="0.3">
      <c r="A81" s="107"/>
      <c r="B81" s="107"/>
      <c r="C81" s="107"/>
      <c r="D81" s="107"/>
      <c r="E81" s="107"/>
    </row>
    <row r="82" spans="1:5" x14ac:dyDescent="0.3">
      <c r="A82" s="107"/>
      <c r="B82" s="107"/>
      <c r="C82" s="107"/>
      <c r="D82" s="107"/>
      <c r="E82" s="107"/>
    </row>
    <row r="83" spans="1:5" x14ac:dyDescent="0.3">
      <c r="A83" s="107"/>
      <c r="B83" s="107"/>
      <c r="C83" s="107"/>
      <c r="D83" s="107"/>
      <c r="E83" s="107"/>
    </row>
    <row r="84" spans="1:5" x14ac:dyDescent="0.3">
      <c r="A84" s="107"/>
      <c r="B84" s="107"/>
      <c r="C84" s="107"/>
      <c r="D84" s="107"/>
      <c r="E84" s="107"/>
    </row>
    <row r="85" spans="1:5" x14ac:dyDescent="0.3">
      <c r="A85" s="107"/>
      <c r="B85" s="107"/>
      <c r="C85" s="107"/>
      <c r="D85" s="107"/>
      <c r="E85" s="107"/>
    </row>
    <row r="86" spans="1:5" x14ac:dyDescent="0.3">
      <c r="A86" s="107"/>
      <c r="B86" s="107"/>
      <c r="C86" s="107"/>
      <c r="D86" s="107"/>
      <c r="E86" s="107"/>
    </row>
    <row r="87" spans="1:5" x14ac:dyDescent="0.3">
      <c r="A87" s="107"/>
      <c r="B87" s="107"/>
      <c r="C87" s="107"/>
      <c r="D87" s="107"/>
      <c r="E87" s="107"/>
    </row>
    <row r="88" spans="1:5" x14ac:dyDescent="0.3">
      <c r="A88" s="107"/>
      <c r="B88" s="107"/>
      <c r="C88" s="107"/>
      <c r="D88" s="107"/>
      <c r="E88" s="107"/>
    </row>
    <row r="89" spans="1:5" x14ac:dyDescent="0.3">
      <c r="A89" s="107"/>
      <c r="B89" s="107"/>
      <c r="C89" s="107"/>
      <c r="D89" s="107"/>
      <c r="E89" s="107"/>
    </row>
  </sheetData>
  <sheetProtection algorithmName="SHA-512" hashValue="ftwGuzJvcbFDRLFlYwCa5/+t7pheYB4c40WNJgHP+O7pOgFn2mzEOZya5z64mFoMBV/if2H6YwisbTcYqanAyg==" saltValue="px3Vi8QKoUAMQxUkfhquzw==" spinCount="100000" sheet="1" selectLockedCells="1"/>
  <mergeCells count="65">
    <mergeCell ref="A1:H1"/>
    <mergeCell ref="A43:H43"/>
    <mergeCell ref="A7:C7"/>
    <mergeCell ref="A15:C15"/>
    <mergeCell ref="A11:C11"/>
    <mergeCell ref="A16:C16"/>
    <mergeCell ref="A10:C10"/>
    <mergeCell ref="A8:C8"/>
    <mergeCell ref="A14:C14"/>
    <mergeCell ref="A19:H19"/>
    <mergeCell ref="A24:G24"/>
    <mergeCell ref="A13:C13"/>
    <mergeCell ref="A12:C12"/>
    <mergeCell ref="F7:G7"/>
    <mergeCell ref="F8:G8"/>
    <mergeCell ref="F9:G9"/>
    <mergeCell ref="F10:G10"/>
    <mergeCell ref="A45:H45"/>
    <mergeCell ref="A59:C59"/>
    <mergeCell ref="A55:C55"/>
    <mergeCell ref="A54:C54"/>
    <mergeCell ref="A56:C56"/>
    <mergeCell ref="F46:H46"/>
    <mergeCell ref="A76:A77"/>
    <mergeCell ref="B76:B77"/>
    <mergeCell ref="C76:C77"/>
    <mergeCell ref="A86:A87"/>
    <mergeCell ref="B86:B87"/>
    <mergeCell ref="C86:C87"/>
    <mergeCell ref="A82:A83"/>
    <mergeCell ref="B82:B83"/>
    <mergeCell ref="C82:C83"/>
    <mergeCell ref="E86:E87"/>
    <mergeCell ref="A88:A89"/>
    <mergeCell ref="B88:B89"/>
    <mergeCell ref="C88:C89"/>
    <mergeCell ref="D88:D89"/>
    <mergeCell ref="E88:E89"/>
    <mergeCell ref="D86:D87"/>
    <mergeCell ref="E82:E83"/>
    <mergeCell ref="A84:A85"/>
    <mergeCell ref="B84:B85"/>
    <mergeCell ref="C84:C85"/>
    <mergeCell ref="D84:D85"/>
    <mergeCell ref="E84:E85"/>
    <mergeCell ref="D82:D83"/>
    <mergeCell ref="E78:E79"/>
    <mergeCell ref="A80:A81"/>
    <mergeCell ref="B80:B81"/>
    <mergeCell ref="C80:C81"/>
    <mergeCell ref="D80:D81"/>
    <mergeCell ref="E80:E81"/>
    <mergeCell ref="A78:A79"/>
    <mergeCell ref="B78:B79"/>
    <mergeCell ref="C78:C79"/>
    <mergeCell ref="D78:D79"/>
    <mergeCell ref="A40:H40"/>
    <mergeCell ref="A41:H41"/>
    <mergeCell ref="A42:H42"/>
    <mergeCell ref="A6:C6"/>
    <mergeCell ref="A5:C5"/>
    <mergeCell ref="A2:H2"/>
    <mergeCell ref="A3:H3"/>
    <mergeCell ref="F5:G5"/>
    <mergeCell ref="F6:G6"/>
  </mergeCells>
  <phoneticPr fontId="2" type="noConversion"/>
  <pageMargins left="0.7" right="0.7" top="0.75" bottom="0.75" header="0.3" footer="0.3"/>
  <pageSetup scale="86" fitToHeight="0" orientation="portrait" verticalDpi="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FB8B8F-D423-41A9-957E-0506EDEF9F18}">
  <dimension ref="A1"/>
  <sheetViews>
    <sheetView topLeftCell="A22" workbookViewId="0">
      <selection activeCell="C43" sqref="C43"/>
    </sheetView>
  </sheetViews>
  <sheetFormatPr baseColWidth="10" defaultRowHeight="15.6" x14ac:dyDescent="0.3"/>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017689-1DD9-4395-973E-0A622DD159BB}">
  <dimension ref="A1:D83"/>
  <sheetViews>
    <sheetView workbookViewId="0">
      <pane xSplit="1" ySplit="2" topLeftCell="B68" activePane="bottomRight" state="frozen"/>
      <selection pane="topRight" activeCell="B1" sqref="B1"/>
      <selection pane="bottomLeft" activeCell="A3" sqref="A3"/>
      <selection pane="bottomRight" activeCell="A20" sqref="A20"/>
    </sheetView>
  </sheetViews>
  <sheetFormatPr baseColWidth="10" defaultRowHeight="15.6" x14ac:dyDescent="0.3"/>
  <cols>
    <col min="1" max="1" width="39.5" bestFit="1" customWidth="1"/>
    <col min="2" max="2" width="14.3984375" bestFit="1" customWidth="1"/>
    <col min="3" max="3" width="24.59765625" bestFit="1" customWidth="1"/>
    <col min="4" max="4" width="23.09765625" bestFit="1" customWidth="1"/>
  </cols>
  <sheetData>
    <row r="1" spans="1:4" x14ac:dyDescent="0.3">
      <c r="A1" s="136" t="s">
        <v>81</v>
      </c>
      <c r="B1" s="136"/>
      <c r="C1" s="136"/>
      <c r="D1" s="136"/>
    </row>
    <row r="2" spans="1:4" ht="16.2" x14ac:dyDescent="0.3">
      <c r="A2" s="83" t="s">
        <v>82</v>
      </c>
      <c r="B2" s="84" t="s">
        <v>83</v>
      </c>
      <c r="C2" s="84" t="s">
        <v>84</v>
      </c>
      <c r="D2" s="84" t="s">
        <v>85</v>
      </c>
    </row>
    <row r="3" spans="1:4" x14ac:dyDescent="0.3">
      <c r="A3" s="83">
        <v>0</v>
      </c>
      <c r="B3" s="85">
        <v>0</v>
      </c>
      <c r="C3" s="85">
        <v>0</v>
      </c>
      <c r="D3" s="85">
        <v>0</v>
      </c>
    </row>
    <row r="4" spans="1:4" x14ac:dyDescent="0.3">
      <c r="A4" s="83">
        <v>1</v>
      </c>
      <c r="B4" s="85">
        <v>2099.9619337647505</v>
      </c>
      <c r="C4" s="85">
        <v>299.88372791040001</v>
      </c>
      <c r="D4" s="85">
        <v>25.8420407448485</v>
      </c>
    </row>
    <row r="5" spans="1:4" x14ac:dyDescent="0.3">
      <c r="A5" s="83">
        <v>2</v>
      </c>
      <c r="B5" s="85">
        <v>2099.9619337647505</v>
      </c>
      <c r="C5" s="85">
        <v>299.88372791040001</v>
      </c>
      <c r="D5" s="85">
        <v>25.8420407448485</v>
      </c>
    </row>
    <row r="6" spans="1:4" x14ac:dyDescent="0.3">
      <c r="A6" s="83">
        <v>3</v>
      </c>
      <c r="B6" s="85">
        <v>2099.9619337647505</v>
      </c>
      <c r="C6" s="85">
        <v>299.88372791040001</v>
      </c>
      <c r="D6" s="85">
        <v>25.8420407448485</v>
      </c>
    </row>
    <row r="7" spans="1:4" x14ac:dyDescent="0.3">
      <c r="A7" s="83">
        <v>4</v>
      </c>
      <c r="B7" s="85">
        <v>2099.9619337647505</v>
      </c>
      <c r="C7" s="85">
        <v>299.88372791040001</v>
      </c>
      <c r="D7" s="85">
        <v>25.8420407448485</v>
      </c>
    </row>
    <row r="8" spans="1:4" x14ac:dyDescent="0.3">
      <c r="A8" s="83">
        <v>5</v>
      </c>
      <c r="B8" s="85">
        <v>2099.9619337647505</v>
      </c>
      <c r="C8" s="85">
        <v>299.88372791040001</v>
      </c>
      <c r="D8" s="85">
        <v>129.210203724243</v>
      </c>
    </row>
    <row r="9" spans="1:4" x14ac:dyDescent="0.3">
      <c r="A9" s="83">
        <v>6</v>
      </c>
      <c r="B9" s="85">
        <v>2099.9619337647505</v>
      </c>
      <c r="C9" s="85">
        <v>299.88372791040001</v>
      </c>
      <c r="D9" s="85">
        <v>129.210203724243</v>
      </c>
    </row>
    <row r="10" spans="1:4" x14ac:dyDescent="0.3">
      <c r="A10" s="83">
        <v>7</v>
      </c>
      <c r="B10" s="85">
        <v>2099.9619337647505</v>
      </c>
      <c r="C10" s="85">
        <v>299.88372791040001</v>
      </c>
      <c r="D10" s="85">
        <v>129.210203724243</v>
      </c>
    </row>
    <row r="11" spans="1:4" x14ac:dyDescent="0.3">
      <c r="A11" s="83">
        <v>8</v>
      </c>
      <c r="B11" s="85">
        <v>2099.9619337647505</v>
      </c>
      <c r="C11" s="85">
        <v>299.88372791040001</v>
      </c>
      <c r="D11" s="85">
        <v>129.210203724243</v>
      </c>
    </row>
    <row r="12" spans="1:4" x14ac:dyDescent="0.3">
      <c r="A12" s="83">
        <v>9</v>
      </c>
      <c r="B12" s="85">
        <v>2099.9619337647505</v>
      </c>
      <c r="C12" s="85">
        <v>299.88372791040001</v>
      </c>
      <c r="D12" s="85">
        <v>129.210203724243</v>
      </c>
    </row>
    <row r="13" spans="1:4" x14ac:dyDescent="0.3">
      <c r="A13" s="83">
        <v>10</v>
      </c>
      <c r="B13" s="85">
        <v>2099.9619337647505</v>
      </c>
      <c r="C13" s="85">
        <v>299.88372791040001</v>
      </c>
      <c r="D13" s="85">
        <v>258.42040744848498</v>
      </c>
    </row>
    <row r="14" spans="1:4" x14ac:dyDescent="0.3">
      <c r="A14" s="83">
        <v>11</v>
      </c>
      <c r="B14" s="85">
        <v>2099.9619337647505</v>
      </c>
      <c r="C14" s="85">
        <v>299.88372791040001</v>
      </c>
      <c r="D14" s="85">
        <v>258.42040744848498</v>
      </c>
    </row>
    <row r="15" spans="1:4" x14ac:dyDescent="0.3">
      <c r="A15" s="83">
        <v>12</v>
      </c>
      <c r="B15" s="85">
        <v>2099.9619337647505</v>
      </c>
      <c r="C15" s="85">
        <v>299.88372791040001</v>
      </c>
      <c r="D15" s="85">
        <v>258.42040744848498</v>
      </c>
    </row>
    <row r="16" spans="1:4" x14ac:dyDescent="0.3">
      <c r="A16" s="83">
        <v>13</v>
      </c>
      <c r="B16" s="85">
        <v>2099.9619337647505</v>
      </c>
      <c r="C16" s="85">
        <v>299.88372791040001</v>
      </c>
      <c r="D16" s="85">
        <v>258.42040744848498</v>
      </c>
    </row>
    <row r="17" spans="1:4" x14ac:dyDescent="0.3">
      <c r="A17" s="83">
        <v>14</v>
      </c>
      <c r="B17" s="85">
        <v>2099.9619337647505</v>
      </c>
      <c r="C17" s="85">
        <v>299.88372791040001</v>
      </c>
      <c r="D17" s="85">
        <v>258.42040744848498</v>
      </c>
    </row>
    <row r="18" spans="1:4" x14ac:dyDescent="0.3">
      <c r="A18" s="83">
        <v>15</v>
      </c>
      <c r="B18" s="85">
        <v>2099.9619337647505</v>
      </c>
      <c r="C18" s="85">
        <v>299.88372791040001</v>
      </c>
      <c r="D18" s="85">
        <v>387.63061117272798</v>
      </c>
    </row>
    <row r="19" spans="1:4" x14ac:dyDescent="0.3">
      <c r="A19" s="83">
        <v>16</v>
      </c>
      <c r="B19" s="85">
        <v>2099.9619337647505</v>
      </c>
      <c r="C19" s="85">
        <v>299.88372791040001</v>
      </c>
      <c r="D19" s="85">
        <v>387.63061117272798</v>
      </c>
    </row>
    <row r="20" spans="1:4" x14ac:dyDescent="0.3">
      <c r="A20" s="83">
        <v>17</v>
      </c>
      <c r="B20" s="85">
        <v>2099.9619337647505</v>
      </c>
      <c r="C20" s="85">
        <v>299.88372791040001</v>
      </c>
      <c r="D20" s="85">
        <v>387.63061117272798</v>
      </c>
    </row>
    <row r="21" spans="1:4" x14ac:dyDescent="0.3">
      <c r="A21" s="83">
        <v>18</v>
      </c>
      <c r="B21" s="85">
        <v>2099.9619337647505</v>
      </c>
      <c r="C21" s="85">
        <v>299.88372791040001</v>
      </c>
      <c r="D21" s="85">
        <v>387.63061117272798</v>
      </c>
    </row>
    <row r="22" spans="1:4" x14ac:dyDescent="0.3">
      <c r="A22" s="83">
        <v>19</v>
      </c>
      <c r="B22" s="85">
        <v>2099.9619337647505</v>
      </c>
      <c r="C22" s="85">
        <v>299.88372791040001</v>
      </c>
      <c r="D22" s="85">
        <v>387.63061117272798</v>
      </c>
    </row>
    <row r="23" spans="1:4" x14ac:dyDescent="0.3">
      <c r="A23" s="83">
        <v>20</v>
      </c>
      <c r="B23" s="85">
        <v>2169.2995812714121</v>
      </c>
      <c r="C23" s="85">
        <v>399.82559487560002</v>
      </c>
      <c r="D23" s="85">
        <v>516.84081489697041</v>
      </c>
    </row>
    <row r="24" spans="1:4" x14ac:dyDescent="0.3">
      <c r="A24" s="83">
        <v>21</v>
      </c>
      <c r="B24" s="85">
        <v>2238.6372287780737</v>
      </c>
      <c r="C24" s="85">
        <v>399.82559487560002</v>
      </c>
      <c r="D24" s="85">
        <v>516.84081489697041</v>
      </c>
    </row>
    <row r="25" spans="1:4" x14ac:dyDescent="0.3">
      <c r="A25" s="83">
        <v>22</v>
      </c>
      <c r="B25" s="85">
        <v>2307.9748762847353</v>
      </c>
      <c r="C25" s="85">
        <v>399.82559487560002</v>
      </c>
      <c r="D25" s="85">
        <v>516.84081489696996</v>
      </c>
    </row>
    <row r="26" spans="1:4" x14ac:dyDescent="0.3">
      <c r="A26" s="83">
        <v>23</v>
      </c>
      <c r="B26" s="85">
        <v>2377.3030072325846</v>
      </c>
      <c r="C26" s="85">
        <v>399.82559487560002</v>
      </c>
      <c r="D26" s="85">
        <v>516.84081489696996</v>
      </c>
    </row>
    <row r="27" spans="1:4" x14ac:dyDescent="0.3">
      <c r="A27" s="83">
        <v>24</v>
      </c>
      <c r="B27" s="85">
        <v>2446.6406547392462</v>
      </c>
      <c r="C27" s="85">
        <v>399.82559487560002</v>
      </c>
      <c r="D27" s="85">
        <v>516.84081489696996</v>
      </c>
    </row>
    <row r="28" spans="1:4" x14ac:dyDescent="0.3">
      <c r="A28" s="83">
        <v>25</v>
      </c>
      <c r="B28" s="85">
        <v>2515.9783022459078</v>
      </c>
      <c r="C28" s="85">
        <v>399.82559487560002</v>
      </c>
      <c r="D28" s="85">
        <v>516.84081489696996</v>
      </c>
    </row>
    <row r="29" spans="1:4" x14ac:dyDescent="0.3">
      <c r="A29" s="83">
        <v>26</v>
      </c>
      <c r="B29" s="85">
        <v>2585.3159497525694</v>
      </c>
      <c r="C29" s="85">
        <v>399.82559487560002</v>
      </c>
      <c r="D29" s="85">
        <v>516.84081489696996</v>
      </c>
    </row>
    <row r="30" spans="1:4" x14ac:dyDescent="0.3">
      <c r="A30" s="83">
        <v>27</v>
      </c>
      <c r="B30" s="85">
        <v>2654.6440807004187</v>
      </c>
      <c r="C30" s="85">
        <v>399.82559487560002</v>
      </c>
      <c r="D30" s="85">
        <v>516.84081489696996</v>
      </c>
    </row>
    <row r="31" spans="1:4" x14ac:dyDescent="0.3">
      <c r="A31" s="83">
        <v>28</v>
      </c>
      <c r="B31" s="85">
        <v>2723.9817282070803</v>
      </c>
      <c r="C31" s="85">
        <v>399.82559487560002</v>
      </c>
      <c r="D31" s="85">
        <v>516.84081489696996</v>
      </c>
    </row>
    <row r="32" spans="1:4" x14ac:dyDescent="0.3">
      <c r="A32" s="83">
        <v>29</v>
      </c>
      <c r="B32" s="85">
        <v>2793.3193757137419</v>
      </c>
      <c r="C32" s="85">
        <v>399.82559487560002</v>
      </c>
      <c r="D32" s="85">
        <v>516.84081489696996</v>
      </c>
    </row>
    <row r="33" spans="1:4" x14ac:dyDescent="0.3">
      <c r="A33" s="83">
        <v>30</v>
      </c>
      <c r="B33" s="85">
        <v>2862.6570232204035</v>
      </c>
      <c r="C33" s="85">
        <v>399.82559487560002</v>
      </c>
      <c r="D33" s="85">
        <v>516.84081489696996</v>
      </c>
    </row>
    <row r="34" spans="1:4" x14ac:dyDescent="0.3">
      <c r="A34" s="83">
        <v>31</v>
      </c>
      <c r="B34" s="85">
        <v>2931.9851541682528</v>
      </c>
      <c r="C34" s="85">
        <v>399.82559487560002</v>
      </c>
      <c r="D34" s="85">
        <v>516.84081489696996</v>
      </c>
    </row>
    <row r="35" spans="1:4" x14ac:dyDescent="0.3">
      <c r="A35" s="83">
        <v>32</v>
      </c>
      <c r="B35" s="85">
        <v>3001.3228016749144</v>
      </c>
      <c r="C35" s="85">
        <v>399.82559487560002</v>
      </c>
      <c r="D35" s="85">
        <v>516.84081489696996</v>
      </c>
    </row>
    <row r="36" spans="1:4" x14ac:dyDescent="0.3">
      <c r="A36" s="83">
        <v>33</v>
      </c>
      <c r="B36" s="85">
        <v>3070.660449181576</v>
      </c>
      <c r="C36" s="85">
        <v>399.82559487560002</v>
      </c>
      <c r="D36" s="85">
        <v>516.84081489696996</v>
      </c>
    </row>
    <row r="37" spans="1:4" x14ac:dyDescent="0.3">
      <c r="A37" s="83">
        <v>34</v>
      </c>
      <c r="B37" s="85">
        <v>3139.9980966882376</v>
      </c>
      <c r="C37" s="85">
        <v>399.82559487560002</v>
      </c>
      <c r="D37" s="85">
        <v>516.84081489696996</v>
      </c>
    </row>
    <row r="38" spans="1:4" x14ac:dyDescent="0.3">
      <c r="A38" s="83">
        <v>35</v>
      </c>
      <c r="B38" s="85">
        <v>3209.326227636087</v>
      </c>
      <c r="C38" s="85">
        <v>399.82559487560002</v>
      </c>
      <c r="D38" s="85">
        <v>516.84081489696996</v>
      </c>
    </row>
    <row r="39" spans="1:4" x14ac:dyDescent="0.3">
      <c r="A39" s="83">
        <v>36</v>
      </c>
      <c r="B39" s="85">
        <v>3278.6638751427486</v>
      </c>
      <c r="C39" s="85">
        <v>399.82559487560002</v>
      </c>
      <c r="D39" s="85">
        <v>516.84081489696996</v>
      </c>
    </row>
    <row r="40" spans="1:4" x14ac:dyDescent="0.3">
      <c r="A40" s="83">
        <v>37</v>
      </c>
      <c r="B40" s="85">
        <v>3348.0015226494102</v>
      </c>
      <c r="C40" s="85">
        <v>399.82559487560002</v>
      </c>
      <c r="D40" s="85">
        <v>516.84081489696996</v>
      </c>
    </row>
    <row r="41" spans="1:4" x14ac:dyDescent="0.3">
      <c r="A41" s="83">
        <v>38</v>
      </c>
      <c r="B41" s="85">
        <v>3417.3391701560718</v>
      </c>
      <c r="C41" s="85">
        <v>399.82559487560002</v>
      </c>
      <c r="D41" s="85">
        <v>516.84081489696996</v>
      </c>
    </row>
    <row r="42" spans="1:4" x14ac:dyDescent="0.3">
      <c r="A42" s="83">
        <v>39</v>
      </c>
      <c r="B42" s="85">
        <v>3486.6673011039211</v>
      </c>
      <c r="C42" s="85">
        <v>399.82559487560002</v>
      </c>
      <c r="D42" s="85">
        <v>516.84081489696996</v>
      </c>
    </row>
    <row r="43" spans="1:4" x14ac:dyDescent="0.3">
      <c r="A43" s="83">
        <v>40</v>
      </c>
      <c r="B43" s="85">
        <v>3624.6574038827562</v>
      </c>
      <c r="C43" s="85">
        <v>499.80083105300002</v>
      </c>
      <c r="D43" s="85">
        <v>516.84081489696996</v>
      </c>
    </row>
    <row r="44" spans="1:4" x14ac:dyDescent="0.3">
      <c r="A44" s="83">
        <v>41</v>
      </c>
      <c r="B44" s="85">
        <v>3693.9855348306055</v>
      </c>
      <c r="C44" s="85">
        <v>499.80083105300002</v>
      </c>
      <c r="D44" s="85">
        <v>516.84081489696996</v>
      </c>
    </row>
    <row r="45" spans="1:4" x14ac:dyDescent="0.3">
      <c r="A45" s="83">
        <v>42</v>
      </c>
      <c r="B45" s="85">
        <v>3763.3231823372671</v>
      </c>
      <c r="C45" s="85">
        <v>499.80083105300002</v>
      </c>
      <c r="D45" s="85">
        <v>516.84081489696996</v>
      </c>
    </row>
    <row r="46" spans="1:4" x14ac:dyDescent="0.3">
      <c r="A46" s="83">
        <v>43</v>
      </c>
      <c r="B46" s="85">
        <v>3832.6608298439287</v>
      </c>
      <c r="C46" s="85">
        <v>499.80083105300002</v>
      </c>
      <c r="D46" s="85">
        <v>516.84081489696996</v>
      </c>
    </row>
    <row r="47" spans="1:4" x14ac:dyDescent="0.3">
      <c r="A47" s="83">
        <v>44</v>
      </c>
      <c r="B47" s="85">
        <v>3901.9984773505903</v>
      </c>
      <c r="C47" s="85">
        <v>499.80083105300002</v>
      </c>
      <c r="D47" s="85">
        <v>516.84081489696996</v>
      </c>
    </row>
    <row r="48" spans="1:4" x14ac:dyDescent="0.3">
      <c r="A48" s="83">
        <v>45</v>
      </c>
      <c r="B48" s="85">
        <v>3971.3266082984392</v>
      </c>
      <c r="C48" s="85">
        <v>499.80083105300002</v>
      </c>
      <c r="D48" s="85">
        <v>516.84081489696996</v>
      </c>
    </row>
    <row r="49" spans="1:4" x14ac:dyDescent="0.3">
      <c r="A49" s="83">
        <v>46</v>
      </c>
      <c r="B49" s="85">
        <v>4040.6642558051008</v>
      </c>
      <c r="C49" s="85">
        <v>499.80083105300002</v>
      </c>
      <c r="D49" s="85">
        <v>516.84081489696996</v>
      </c>
    </row>
    <row r="50" spans="1:4" x14ac:dyDescent="0.3">
      <c r="A50" s="83">
        <v>47</v>
      </c>
      <c r="B50" s="85">
        <v>4110.0019033117624</v>
      </c>
      <c r="C50" s="85">
        <v>499.80083105300002</v>
      </c>
      <c r="D50" s="85">
        <v>516.84081489696996</v>
      </c>
    </row>
    <row r="51" spans="1:4" x14ac:dyDescent="0.3">
      <c r="A51" s="83">
        <v>48</v>
      </c>
      <c r="B51" s="85">
        <v>4179.339550818424</v>
      </c>
      <c r="C51" s="85">
        <v>499.80083105300002</v>
      </c>
      <c r="D51" s="85">
        <v>516.84081489696996</v>
      </c>
    </row>
    <row r="52" spans="1:4" x14ac:dyDescent="0.3">
      <c r="A52" s="83">
        <v>49</v>
      </c>
      <c r="B52" s="85">
        <v>4248.6676817662737</v>
      </c>
      <c r="C52" s="85">
        <v>499.80083105300002</v>
      </c>
      <c r="D52" s="85">
        <v>516.84081489696996</v>
      </c>
    </row>
    <row r="53" spans="1:4" x14ac:dyDescent="0.3">
      <c r="A53" s="83">
        <v>50</v>
      </c>
      <c r="B53" s="85">
        <v>4318.0053292729353</v>
      </c>
      <c r="C53" s="85">
        <v>499.80083105300002</v>
      </c>
      <c r="D53" s="85">
        <v>516.84081489696996</v>
      </c>
    </row>
    <row r="54" spans="1:4" x14ac:dyDescent="0.3">
      <c r="A54" s="83">
        <v>51</v>
      </c>
      <c r="B54" s="85">
        <v>4387.3429767795969</v>
      </c>
      <c r="C54" s="85">
        <v>499.80083105300002</v>
      </c>
      <c r="D54" s="85">
        <v>516.84081489696996</v>
      </c>
    </row>
    <row r="55" spans="1:4" x14ac:dyDescent="0.3">
      <c r="A55" s="83">
        <v>52</v>
      </c>
      <c r="B55" s="85">
        <v>4456.6806242862585</v>
      </c>
      <c r="C55" s="85">
        <v>499.80083105300002</v>
      </c>
      <c r="D55" s="85">
        <v>516.84081489696996</v>
      </c>
    </row>
    <row r="56" spans="1:4" x14ac:dyDescent="0.3">
      <c r="A56" s="83">
        <v>53</v>
      </c>
      <c r="B56" s="85">
        <v>4526.0087552341074</v>
      </c>
      <c r="C56" s="85">
        <v>499.80083105300002</v>
      </c>
      <c r="D56" s="85">
        <v>516.84081489696996</v>
      </c>
    </row>
    <row r="57" spans="1:4" x14ac:dyDescent="0.3">
      <c r="A57" s="83">
        <v>54</v>
      </c>
      <c r="B57" s="85">
        <v>4595.346402740769</v>
      </c>
      <c r="C57" s="85">
        <v>499.80083105300002</v>
      </c>
      <c r="D57" s="85">
        <v>516.84081489696996</v>
      </c>
    </row>
    <row r="58" spans="1:4" x14ac:dyDescent="0.3">
      <c r="A58" s="83">
        <v>55</v>
      </c>
      <c r="B58" s="85">
        <v>4733.3269889607918</v>
      </c>
      <c r="C58" s="85">
        <v>499.80083105300002</v>
      </c>
      <c r="D58" s="85">
        <v>516.84081489696996</v>
      </c>
    </row>
    <row r="59" spans="1:4" x14ac:dyDescent="0.3">
      <c r="A59" s="83">
        <v>56</v>
      </c>
      <c r="B59" s="85">
        <v>4802.6646364674534</v>
      </c>
      <c r="C59" s="85">
        <v>499.80083105300002</v>
      </c>
      <c r="D59" s="85">
        <v>516.84081489696996</v>
      </c>
    </row>
    <row r="60" spans="1:4" x14ac:dyDescent="0.3">
      <c r="A60" s="83">
        <v>57</v>
      </c>
      <c r="B60" s="85">
        <v>4872.002283974115</v>
      </c>
      <c r="C60" s="85">
        <v>499.80083105300002</v>
      </c>
      <c r="D60" s="85">
        <v>516.84081489696996</v>
      </c>
    </row>
    <row r="61" spans="1:4" x14ac:dyDescent="0.3">
      <c r="A61" s="83">
        <v>58</v>
      </c>
      <c r="B61" s="85">
        <v>4941.3399314807766</v>
      </c>
      <c r="C61" s="85">
        <v>499.80083105300002</v>
      </c>
      <c r="D61" s="85">
        <v>516.84081489696996</v>
      </c>
    </row>
    <row r="62" spans="1:4" x14ac:dyDescent="0.3">
      <c r="A62" s="83">
        <v>59</v>
      </c>
      <c r="B62" s="85">
        <v>5010.6680624286255</v>
      </c>
      <c r="C62" s="85">
        <v>499.80083105300002</v>
      </c>
      <c r="D62" s="85">
        <v>516.84081489696996</v>
      </c>
    </row>
    <row r="63" spans="1:4" x14ac:dyDescent="0.3">
      <c r="A63" s="83">
        <v>60</v>
      </c>
      <c r="B63" s="85">
        <v>5080.0057099352871</v>
      </c>
      <c r="C63" s="85">
        <v>515.796524385</v>
      </c>
      <c r="D63" s="85">
        <v>516.84081489696996</v>
      </c>
    </row>
    <row r="64" spans="1:4" x14ac:dyDescent="0.3">
      <c r="A64" s="83">
        <v>61</v>
      </c>
      <c r="B64" s="85">
        <v>5149.3433574419487</v>
      </c>
      <c r="C64" s="85">
        <v>515.796524385</v>
      </c>
      <c r="D64" s="85">
        <v>516.84081489696996</v>
      </c>
    </row>
    <row r="65" spans="1:4" x14ac:dyDescent="0.3">
      <c r="A65" s="83">
        <v>62</v>
      </c>
      <c r="B65" s="85">
        <v>5218.6810049486103</v>
      </c>
      <c r="C65" s="85">
        <v>515.796524385</v>
      </c>
      <c r="D65" s="85">
        <v>516.84081489696996</v>
      </c>
    </row>
    <row r="66" spans="1:4" x14ac:dyDescent="0.3">
      <c r="A66" s="83">
        <v>63</v>
      </c>
      <c r="B66" s="85">
        <v>5288.0091358964601</v>
      </c>
      <c r="C66" s="85">
        <v>515.796524385</v>
      </c>
      <c r="D66" s="85">
        <v>516.84081489696996</v>
      </c>
    </row>
    <row r="67" spans="1:4" x14ac:dyDescent="0.3">
      <c r="A67" s="83">
        <v>64</v>
      </c>
      <c r="B67" s="85">
        <v>5357.3467834031217</v>
      </c>
      <c r="C67" s="85">
        <v>515.796524385</v>
      </c>
      <c r="D67" s="85">
        <v>516.84081489696996</v>
      </c>
    </row>
    <row r="68" spans="1:4" x14ac:dyDescent="0.3">
      <c r="A68" s="83">
        <v>65</v>
      </c>
      <c r="B68" s="85">
        <v>5426.6844309097833</v>
      </c>
      <c r="C68" s="85">
        <v>558.7825282558</v>
      </c>
      <c r="D68" s="85">
        <v>516.84081489696996</v>
      </c>
    </row>
    <row r="69" spans="1:4" x14ac:dyDescent="0.3">
      <c r="A69" s="83">
        <v>66</v>
      </c>
      <c r="B69" s="85">
        <v>5496.0220784164449</v>
      </c>
      <c r="C69" s="85">
        <v>558.7825282558</v>
      </c>
      <c r="D69" s="85">
        <v>516.84081489696996</v>
      </c>
    </row>
    <row r="70" spans="1:4" x14ac:dyDescent="0.3">
      <c r="A70" s="83">
        <v>67</v>
      </c>
      <c r="B70" s="85">
        <v>5565.3502093642937</v>
      </c>
      <c r="C70" s="85">
        <v>558.7825282558</v>
      </c>
      <c r="D70" s="85">
        <v>516.84081489696996</v>
      </c>
    </row>
    <row r="71" spans="1:4" x14ac:dyDescent="0.3">
      <c r="A71" s="83">
        <v>68</v>
      </c>
      <c r="B71" s="85">
        <v>5634.6878568709553</v>
      </c>
      <c r="C71" s="85">
        <v>558.7825282558</v>
      </c>
      <c r="D71" s="85">
        <v>516.84081489696996</v>
      </c>
    </row>
    <row r="72" spans="1:4" x14ac:dyDescent="0.3">
      <c r="A72" s="83">
        <v>69</v>
      </c>
      <c r="B72" s="85">
        <v>5704.0255043776169</v>
      </c>
      <c r="C72" s="85">
        <v>558.7825282558</v>
      </c>
      <c r="D72" s="85">
        <v>516.84081489696996</v>
      </c>
    </row>
    <row r="73" spans="1:4" x14ac:dyDescent="0.3">
      <c r="A73" s="83">
        <v>70</v>
      </c>
      <c r="B73" s="85">
        <v>5842.0060905976397</v>
      </c>
      <c r="C73" s="85">
        <v>601.759920717</v>
      </c>
      <c r="D73" s="85">
        <v>516.84081489696996</v>
      </c>
    </row>
    <row r="74" spans="1:4" x14ac:dyDescent="0.3">
      <c r="A74" s="83">
        <v>71</v>
      </c>
      <c r="B74" s="85">
        <v>5911.3437381043013</v>
      </c>
      <c r="C74" s="85">
        <v>601.759920717</v>
      </c>
      <c r="D74" s="85">
        <v>516.84081489696996</v>
      </c>
    </row>
    <row r="75" spans="1:4" x14ac:dyDescent="0.3">
      <c r="A75" s="83">
        <v>72</v>
      </c>
      <c r="B75" s="85">
        <v>5980.6813856109629</v>
      </c>
      <c r="C75" s="85">
        <v>601.759920717</v>
      </c>
      <c r="D75" s="85">
        <v>516.84081489696996</v>
      </c>
    </row>
    <row r="76" spans="1:4" x14ac:dyDescent="0.3">
      <c r="A76" s="83">
        <v>73</v>
      </c>
      <c r="B76" s="85">
        <v>6050.0095165588127</v>
      </c>
      <c r="C76" s="85">
        <v>601.759920717</v>
      </c>
      <c r="D76" s="85">
        <v>516.84081489696996</v>
      </c>
    </row>
    <row r="77" spans="1:4" x14ac:dyDescent="0.3">
      <c r="A77" s="83">
        <v>74</v>
      </c>
      <c r="B77" s="85">
        <v>6119.3471640654743</v>
      </c>
      <c r="C77" s="85">
        <v>601.759920717</v>
      </c>
      <c r="D77" s="85">
        <v>516.84081489696996</v>
      </c>
    </row>
    <row r="78" spans="1:4" x14ac:dyDescent="0.3">
      <c r="A78" s="83">
        <v>75</v>
      </c>
      <c r="B78" s="85">
        <v>6188.6848115721359</v>
      </c>
      <c r="C78" s="85">
        <v>644.75453599740001</v>
      </c>
      <c r="D78" s="85">
        <v>516.84081489696996</v>
      </c>
    </row>
    <row r="79" spans="1:4" x14ac:dyDescent="0.3">
      <c r="A79" s="83">
        <v>76</v>
      </c>
      <c r="B79" s="85">
        <v>6258.0224590787975</v>
      </c>
      <c r="C79" s="85">
        <v>644.75453599740001</v>
      </c>
      <c r="D79" s="85">
        <v>516.84081489696996</v>
      </c>
    </row>
    <row r="80" spans="1:4" x14ac:dyDescent="0.3">
      <c r="A80" s="83">
        <v>77</v>
      </c>
      <c r="B80" s="85">
        <v>6327.3505900266464</v>
      </c>
      <c r="C80" s="85">
        <v>644.75453599740001</v>
      </c>
      <c r="D80" s="85">
        <v>516.84081489696996</v>
      </c>
    </row>
    <row r="81" spans="1:4" x14ac:dyDescent="0.3">
      <c r="A81" s="83">
        <v>78</v>
      </c>
      <c r="B81" s="85">
        <v>6396.688237533308</v>
      </c>
      <c r="C81" s="85">
        <v>644.75453599740001</v>
      </c>
      <c r="D81" s="85">
        <v>516.84081489696996</v>
      </c>
    </row>
    <row r="82" spans="1:4" x14ac:dyDescent="0.3">
      <c r="A82" s="83">
        <v>79</v>
      </c>
      <c r="B82" s="85">
        <v>6466.0258850399696</v>
      </c>
      <c r="C82" s="85">
        <v>644.75453599740001</v>
      </c>
      <c r="D82" s="85">
        <v>516.84081489696996</v>
      </c>
    </row>
    <row r="83" spans="1:4" x14ac:dyDescent="0.3">
      <c r="A83" s="83">
        <v>80</v>
      </c>
      <c r="B83" s="85">
        <v>6535.3635325466312</v>
      </c>
      <c r="C83" s="85">
        <v>687.73192845860001</v>
      </c>
      <c r="D83" s="85">
        <v>516.84081489696996</v>
      </c>
    </row>
  </sheetData>
  <mergeCells count="1">
    <mergeCell ref="A1:D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075163-491C-4EBE-ABC3-480AE60F7FB3}">
  <dimension ref="A1:C6"/>
  <sheetViews>
    <sheetView workbookViewId="0">
      <selection activeCell="C5" sqref="C5"/>
    </sheetView>
  </sheetViews>
  <sheetFormatPr baseColWidth="10" defaultColWidth="11.19921875" defaultRowHeight="15" x14ac:dyDescent="0.3"/>
  <cols>
    <col min="1" max="1" width="44.69921875" style="1" customWidth="1"/>
    <col min="2" max="2" width="9.19921875" style="1" bestFit="1" customWidth="1"/>
    <col min="3" max="3" width="24.19921875" style="1" customWidth="1"/>
    <col min="4" max="16384" width="11.19921875" style="1"/>
  </cols>
  <sheetData>
    <row r="1" spans="1:3" ht="41.4" x14ac:dyDescent="0.3">
      <c r="A1" s="6" t="s">
        <v>54</v>
      </c>
      <c r="B1" s="2" t="s">
        <v>0</v>
      </c>
      <c r="C1" s="2" t="s">
        <v>1</v>
      </c>
    </row>
    <row r="2" spans="1:3" x14ac:dyDescent="0.3">
      <c r="A2" s="3" t="s">
        <v>2</v>
      </c>
      <c r="B2" s="4">
        <v>1</v>
      </c>
      <c r="C2" s="5">
        <v>1100</v>
      </c>
    </row>
    <row r="3" spans="1:3" x14ac:dyDescent="0.3">
      <c r="A3" s="3" t="s">
        <v>3</v>
      </c>
      <c r="B3" s="4">
        <v>2</v>
      </c>
      <c r="C3" s="5">
        <v>995</v>
      </c>
    </row>
    <row r="4" spans="1:3" x14ac:dyDescent="0.3">
      <c r="A4" s="3" t="s">
        <v>4</v>
      </c>
      <c r="B4" s="4">
        <v>3</v>
      </c>
      <c r="C4" s="5">
        <v>949</v>
      </c>
    </row>
    <row r="5" spans="1:3" x14ac:dyDescent="0.3">
      <c r="A5" s="3" t="s">
        <v>5</v>
      </c>
      <c r="B5" s="4">
        <v>4</v>
      </c>
      <c r="C5" s="5">
        <v>845</v>
      </c>
    </row>
    <row r="6" spans="1:3" x14ac:dyDescent="0.3">
      <c r="A6" s="3" t="s">
        <v>6</v>
      </c>
      <c r="B6" s="4">
        <v>5</v>
      </c>
      <c r="C6" s="5">
        <v>743</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vt:i4>
      </vt:variant>
    </vt:vector>
  </HeadingPairs>
  <TitlesOfParts>
    <vt:vector size="5" baseType="lpstr">
      <vt:lpstr>Calcul loyer</vt:lpstr>
      <vt:lpstr>Région</vt:lpstr>
      <vt:lpstr>Superficie</vt:lpstr>
      <vt:lpstr>Feuil1</vt:lpstr>
      <vt:lpstr>'Calcul loyer'!Zone_d_impression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Xavier de Gaillande</dc:creator>
  <cp:lastModifiedBy>Magali Crevier</cp:lastModifiedBy>
  <dcterms:created xsi:type="dcterms:W3CDTF">2019-05-30T20:11:57Z</dcterms:created>
  <dcterms:modified xsi:type="dcterms:W3CDTF">2021-09-16T14:14:08Z</dcterms:modified>
</cp:coreProperties>
</file>