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qcpe.sharepoint.com/sites/ServiceAdministratif/DocumentsThematiques/Développement de places/APPELS DE PROJETS (ADP)/ADP poupons et places immédiates/Outils/"/>
    </mc:Choice>
  </mc:AlternateContent>
  <xr:revisionPtr revIDLastSave="34" documentId="8_{E97B786D-D707-492F-9400-9BAB86CAE6BF}" xr6:coauthVersionLast="47" xr6:coauthVersionMax="47" xr10:uidLastSave="{591F29F9-CFA3-472D-AFFD-7367C7466C41}"/>
  <bookViews>
    <workbookView xWindow="22932" yWindow="-108" windowWidth="23256" windowHeight="12576" tabRatio="735" xr2:uid="{97228D5A-4F73-4FBB-816B-D37E500D735B}"/>
  </bookViews>
  <sheets>
    <sheet name="ENVELOPPES ADP 2023" sheetId="1" r:id="rId1"/>
    <sheet name="Annexe II" sheetId="3" state="hidden" r:id="rId2"/>
    <sheet name="Annexe IV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2" i="1"/>
  <c r="B35" i="1" l="1"/>
  <c r="D35" i="1" s="1"/>
  <c r="B34" i="1"/>
  <c r="D34" i="1" s="1"/>
  <c r="D69" i="1"/>
  <c r="D68" i="1"/>
  <c r="D67" i="1"/>
  <c r="D61" i="1"/>
  <c r="D60" i="1"/>
  <c r="D59" i="1"/>
  <c r="D58" i="1"/>
  <c r="D57" i="1"/>
  <c r="D56" i="1"/>
  <c r="D55" i="1"/>
  <c r="D54" i="1"/>
  <c r="D53" i="1"/>
  <c r="D52" i="1"/>
  <c r="D51" i="1"/>
  <c r="D37" i="1"/>
  <c r="D36" i="1"/>
  <c r="D33" i="1"/>
  <c r="D32" i="1"/>
  <c r="D26" i="1"/>
  <c r="D27" i="1" s="1"/>
  <c r="D71" i="1" s="1"/>
  <c r="B22" i="1"/>
  <c r="D11" i="1"/>
  <c r="D10" i="1"/>
  <c r="D9" i="1"/>
  <c r="D62" i="1" l="1"/>
  <c r="D70" i="1"/>
  <c r="D72" i="1" s="1"/>
  <c r="D38" i="1"/>
  <c r="D39" i="1" s="1"/>
  <c r="D22" i="1"/>
  <c r="D23" i="1" s="1"/>
  <c r="D63" i="1" l="1"/>
  <c r="D64" i="1" s="1"/>
  <c r="B8" i="1"/>
  <c r="D8" i="1" s="1"/>
  <c r="D12" i="1" l="1"/>
  <c r="D13" i="1" s="1"/>
  <c r="D14" i="1" s="1"/>
  <c r="D17" i="1" l="1"/>
  <c r="B44" i="1" s="1"/>
  <c r="D44" i="1" s="1"/>
  <c r="D40" i="1"/>
  <c r="D41" i="1" s="1"/>
  <c r="D18" i="1"/>
  <c r="B45" i="1" s="1"/>
  <c r="D45" i="1" s="1"/>
  <c r="D46" i="1" l="1"/>
  <c r="D19" i="1"/>
  <c r="D47" i="1" s="1"/>
  <c r="D48" i="1" l="1"/>
</calcChain>
</file>

<file path=xl/sharedStrings.xml><?xml version="1.0" encoding="utf-8"?>
<sst xmlns="http://schemas.openxmlformats.org/spreadsheetml/2006/main" count="110" uniqueCount="86">
  <si>
    <t>Questions préalables</t>
  </si>
  <si>
    <t>Êtes-vous locataire ou propriétaire de l'installation où seront ajoutées les places?</t>
  </si>
  <si>
    <t>Propriétaire</t>
  </si>
  <si>
    <t>Est-ce que votre installation est construite sur dalle?</t>
  </si>
  <si>
    <t>NON</t>
  </si>
  <si>
    <t>Calcul du financement du projet</t>
  </si>
  <si>
    <t>Enveloppe achat-construction</t>
  </si>
  <si>
    <t>Quantité</t>
  </si>
  <si>
    <t>Total</t>
  </si>
  <si>
    <t>Région</t>
  </si>
  <si>
    <t>Estrie</t>
  </si>
  <si>
    <t>Nombre de places de l'ajout</t>
  </si>
  <si>
    <t>Nombre total de places actuelles</t>
  </si>
  <si>
    <t xml:space="preserve">Nombre total de places avec l'ajout de places </t>
  </si>
  <si>
    <t>Indice régional</t>
  </si>
  <si>
    <t>Sous-total</t>
  </si>
  <si>
    <r>
      <rPr>
        <b/>
        <sz val="11"/>
        <color theme="1"/>
        <rFont val="Century Gothic"/>
        <family val="2"/>
      </rPr>
      <t>Locataires seulement</t>
    </r>
    <r>
      <rPr>
        <sz val="11"/>
        <color theme="1"/>
        <rFont val="Century Gothic"/>
        <family val="2"/>
      </rPr>
      <t xml:space="preserve">
Durée restante du bail de 10 ans (arrondi à l'année près)</t>
    </r>
  </si>
  <si>
    <t>Total REVENUS achat-construction  25% du sous total</t>
  </si>
  <si>
    <t>Enveloppe honoraires professionnels</t>
  </si>
  <si>
    <t>Chargé de projets</t>
  </si>
  <si>
    <t>Architecte et ingénieurs</t>
  </si>
  <si>
    <t>Total REVENUS honoraires professionnels</t>
  </si>
  <si>
    <t>Enveloppe mobilier-équipement</t>
  </si>
  <si>
    <t xml:space="preserve">Allocation </t>
  </si>
  <si>
    <t>Total REVENUS mobilier-équipement</t>
  </si>
  <si>
    <t>Enveloppe jeux extérieurs</t>
  </si>
  <si>
    <t>Total REVENUS jeux extérieurs</t>
  </si>
  <si>
    <t>Calcul des coût des travaux et écarts avec le financement</t>
  </si>
  <si>
    <t>Coût</t>
  </si>
  <si>
    <r>
      <t xml:space="preserve">Construction des murs d'un dortoir de </t>
    </r>
    <r>
      <rPr>
        <b/>
        <sz val="11"/>
        <color theme="1"/>
        <rFont val="Century Gothic"/>
        <family val="2"/>
      </rPr>
      <t>5 poupons</t>
    </r>
    <r>
      <rPr>
        <sz val="11"/>
        <color theme="1"/>
        <rFont val="Century Gothic"/>
        <family val="2"/>
      </rPr>
      <t xml:space="preserve"> incluant un appareil de chauffage, la porte et la fenêtre d'observation</t>
    </r>
  </si>
  <si>
    <t>Modification des fenêtres extérieures pour luminosité afin de respecter le règlement sur les services éducatifs à l'enfance. Une fenêtre dont la taille correspond à 10% de la superficie de plancher (incluant travaux si condamnation de fenêtre, ex. : revêtement extérieur) </t>
  </si>
  <si>
    <t>Ajout du coin cuisine incluant mobilier fixe et 1 lavabo additionnel</t>
  </si>
  <si>
    <t>Ajout du mobilier fixe coin table à langer avec 1 lavabo</t>
  </si>
  <si>
    <r>
      <t xml:space="preserve">Ajout de </t>
    </r>
    <r>
      <rPr>
        <b/>
        <sz val="11"/>
        <color theme="1"/>
        <rFont val="Century Gothic"/>
        <family val="2"/>
      </rPr>
      <t>5 casiers</t>
    </r>
    <r>
      <rPr>
        <sz val="11"/>
        <color theme="1"/>
        <rFont val="Century Gothic"/>
        <family val="2"/>
      </rPr>
      <t> ouverture deux côtés</t>
    </r>
  </si>
  <si>
    <t xml:space="preserve">Menus travaux (peinture, planchers…), </t>
  </si>
  <si>
    <t>Contingence 20%</t>
  </si>
  <si>
    <t>Total DÉPENSES achat-construction</t>
  </si>
  <si>
    <t>Total REVENUS achat-construction</t>
  </si>
  <si>
    <t>Écart</t>
  </si>
  <si>
    <t>Architecte</t>
  </si>
  <si>
    <t>Total DÉPENSES honoraires professionnels</t>
  </si>
  <si>
    <t>Lit poupon (par enfant additionnel)</t>
  </si>
  <si>
    <t>Chaises hautes murales avec installation</t>
  </si>
  <si>
    <t>Tables</t>
  </si>
  <si>
    <t>Chaises (par enfant additionnel)</t>
  </si>
  <si>
    <t>Micro-onde</t>
  </si>
  <si>
    <t>Frigo</t>
  </si>
  <si>
    <t>Chaise berçante + chaise éduc</t>
  </si>
  <si>
    <t>Vaisselle (par enfant additionnel)</t>
  </si>
  <si>
    <t>Matériel éducatif (par enfant additionnel)</t>
  </si>
  <si>
    <t>Autre (précisez)</t>
  </si>
  <si>
    <t>Total DÉPENSES mobilier-équipement</t>
  </si>
  <si>
    <t xml:space="preserve">Ajout d'une clôture </t>
  </si>
  <si>
    <t>Total DÉPENSES jeux extérieurs</t>
  </si>
  <si>
    <t>Total REVENUSjeux extérieurs</t>
  </si>
  <si>
    <t>Annexe II</t>
  </si>
  <si>
    <t>Montants de référence maximaux – Installation</t>
  </si>
  <si>
    <t>NOMBRE DE PLACES SUBVENTIONNÉES</t>
  </si>
  <si>
    <t xml:space="preserve">MONTANT MAXIMAL ACHAT-CONSTRUCTION </t>
  </si>
  <si>
    <t>Annexe IV</t>
  </si>
  <si>
    <t>Indices régionaux de modulation</t>
  </si>
  <si>
    <t>Région administrative</t>
  </si>
  <si>
    <t xml:space="preserve"> INDICE</t>
  </si>
  <si>
    <t>Abitibi-Témiscamingue</t>
  </si>
  <si>
    <t>Bas-Saint-Laurent</t>
  </si>
  <si>
    <t>Capitale-Nationale</t>
  </si>
  <si>
    <t>Centre-du-Québec</t>
  </si>
  <si>
    <t>Chaudière-Appalaches</t>
  </si>
  <si>
    <t>Côte-Nord - Est de Pointe-Parent et Schefferville</t>
  </si>
  <si>
    <t xml:space="preserve">Côte-Nord - Rivière Moisie à Pointe-Parent et Fermont </t>
  </si>
  <si>
    <t xml:space="preserve">Côte-Nord - Rivière Saguenay à rivière Moisie </t>
  </si>
  <si>
    <t xml:space="preserve">Gaspésie </t>
  </si>
  <si>
    <t>Gaspésie - Îles-de-la-Madeleine</t>
  </si>
  <si>
    <t>Lanaudière</t>
  </si>
  <si>
    <t>Laurentides - MRC d’Antoine-Labelle</t>
  </si>
  <si>
    <t>Laurentides - Sauf la MRC d’Antoine-Labelle</t>
  </si>
  <si>
    <t>Laval</t>
  </si>
  <si>
    <t>Mauricie - Région de La Tuque</t>
  </si>
  <si>
    <t>Mauricie - Sauf la région de La Tuque</t>
  </si>
  <si>
    <t>Montérégie</t>
  </si>
  <si>
    <t>Montréal</t>
  </si>
  <si>
    <t>Nord-du-Québec - Région de Chibougamau</t>
  </si>
  <si>
    <t>Nord-du-Québec - Région du Nunavik</t>
  </si>
  <si>
    <t>Nord-du-Québec - Sauf les régions de Chibougamau et du Nunavik</t>
  </si>
  <si>
    <t>Outaouais</t>
  </si>
  <si>
    <t>Saguenay–Lac-Saint-Jean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</si>
</sst>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$&quot;_);[Red]\(#,##0\ &quot;$&quot;\)"/>
    <numFmt numFmtId="44" formatCode="_ * #,##0.00_)\ &quot;$&quot;_ ;_ * \(#,##0.00\)\ &quot;$&quot;_ ;_ * &quot;-&quot;??_)\ &quot;$&quot;_ ;_ @_ "/>
    <numFmt numFmtId="164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entury Gothic"/>
    </font>
    <font>
      <b/>
      <sz val="11"/>
      <color theme="0"/>
      <name val="Century Gothic"/>
      <family val="2"/>
    </font>
    <font>
      <sz val="11"/>
      <color theme="0" tint="-0.1499984740745262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0" xfId="0" applyFont="1"/>
    <xf numFmtId="44" fontId="3" fillId="0" borderId="1" xfId="1" applyFont="1" applyBorder="1" applyAlignment="1">
      <alignment vertical="top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4" fontId="3" fillId="0" borderId="0" xfId="0" applyNumberFormat="1" applyFont="1" applyAlignment="1">
      <alignment vertical="top"/>
    </xf>
    <xf numFmtId="44" fontId="3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44" fontId="2" fillId="2" borderId="1" xfId="0" applyNumberFormat="1" applyFont="1" applyFill="1" applyBorder="1" applyAlignment="1">
      <alignment vertical="top"/>
    </xf>
    <xf numFmtId="0" fontId="3" fillId="0" borderId="1" xfId="0" applyFont="1" applyBorder="1" applyAlignment="1">
      <alignment vertical="top" wrapText="1"/>
    </xf>
    <xf numFmtId="44" fontId="3" fillId="0" borderId="1" xfId="0" applyNumberFormat="1" applyFont="1" applyBorder="1" applyAlignment="1">
      <alignment horizontal="center" vertical="top"/>
    </xf>
    <xf numFmtId="44" fontId="3" fillId="0" borderId="0" xfId="1" applyFont="1"/>
    <xf numFmtId="44" fontId="3" fillId="0" borderId="0" xfId="1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2" fontId="4" fillId="0" borderId="0" xfId="0" applyNumberFormat="1" applyFont="1"/>
    <xf numFmtId="0" fontId="4" fillId="0" borderId="0" xfId="0" applyFont="1"/>
    <xf numFmtId="0" fontId="4" fillId="3" borderId="1" xfId="0" applyFont="1" applyFill="1" applyBorder="1" applyAlignment="1">
      <alignment horizontal="left" inden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inden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 inden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/>
    <xf numFmtId="0" fontId="3" fillId="2" borderId="1" xfId="0" applyFont="1" applyFill="1" applyBorder="1"/>
    <xf numFmtId="44" fontId="3" fillId="2" borderId="1" xfId="1" applyFont="1" applyFill="1" applyBorder="1" applyAlignment="1">
      <alignment horizontal="center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/>
    </xf>
    <xf numFmtId="44" fontId="2" fillId="4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44" fontId="3" fillId="2" borderId="1" xfId="1" applyFont="1" applyFill="1" applyBorder="1" applyAlignment="1">
      <alignment vertical="top"/>
    </xf>
    <xf numFmtId="0" fontId="2" fillId="4" borderId="1" xfId="0" applyFont="1" applyFill="1" applyBorder="1"/>
    <xf numFmtId="44" fontId="2" fillId="4" borderId="1" xfId="1" applyFont="1" applyFill="1" applyBorder="1" applyAlignment="1">
      <alignment horizontal="center"/>
    </xf>
    <xf numFmtId="44" fontId="3" fillId="2" borderId="1" xfId="1" applyFont="1" applyFill="1" applyBorder="1" applyAlignment="1">
      <alignment vertical="top" wrapText="1"/>
    </xf>
    <xf numFmtId="44" fontId="6" fillId="0" borderId="1" xfId="1" applyFont="1" applyBorder="1"/>
    <xf numFmtId="0" fontId="6" fillId="2" borderId="1" xfId="0" applyFont="1" applyFill="1" applyBorder="1"/>
    <xf numFmtId="0" fontId="3" fillId="0" borderId="2" xfId="0" applyFont="1" applyBorder="1" applyAlignment="1">
      <alignment vertical="top" wrapText="1"/>
    </xf>
    <xf numFmtId="44" fontId="3" fillId="2" borderId="2" xfId="1" applyFont="1" applyFill="1" applyBorder="1" applyAlignment="1">
      <alignment vertical="top" wrapText="1"/>
    </xf>
    <xf numFmtId="44" fontId="3" fillId="0" borderId="2" xfId="0" applyNumberFormat="1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44" fontId="3" fillId="2" borderId="3" xfId="1" applyFont="1" applyFill="1" applyBorder="1" applyAlignment="1">
      <alignment vertical="top" wrapText="1"/>
    </xf>
    <xf numFmtId="44" fontId="3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vertical="top" wrapText="1"/>
    </xf>
    <xf numFmtId="44" fontId="3" fillId="0" borderId="5" xfId="0" applyNumberFormat="1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top"/>
    </xf>
    <xf numFmtId="44" fontId="3" fillId="6" borderId="1" xfId="1" applyFont="1" applyFill="1" applyBorder="1" applyAlignment="1">
      <alignment horizontal="center"/>
    </xf>
    <xf numFmtId="44" fontId="2" fillId="5" borderId="1" xfId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1" fontId="6" fillId="6" borderId="1" xfId="1" applyNumberFormat="1" applyFont="1" applyFill="1" applyBorder="1" applyAlignment="1">
      <alignment horizontal="center"/>
    </xf>
    <xf numFmtId="0" fontId="3" fillId="0" borderId="9" xfId="0" applyFont="1" applyBorder="1" applyAlignment="1">
      <alignment vertical="top"/>
    </xf>
    <xf numFmtId="0" fontId="3" fillId="0" borderId="9" xfId="0" applyFont="1" applyBorder="1"/>
    <xf numFmtId="0" fontId="3" fillId="0" borderId="9" xfId="0" applyFont="1" applyBorder="1" applyAlignment="1">
      <alignment horizontal="center" vertical="top"/>
    </xf>
    <xf numFmtId="44" fontId="3" fillId="0" borderId="0" xfId="1" applyFont="1" applyFill="1" applyBorder="1"/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vertical="top"/>
    </xf>
    <xf numFmtId="0" fontId="3" fillId="6" borderId="1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center" vertical="top"/>
    </xf>
    <xf numFmtId="0" fontId="3" fillId="6" borderId="3" xfId="0" applyFont="1" applyFill="1" applyBorder="1" applyAlignment="1">
      <alignment horizontal="center" vertical="top"/>
    </xf>
    <xf numFmtId="0" fontId="3" fillId="0" borderId="10" xfId="0" applyFont="1" applyBorder="1"/>
    <xf numFmtId="44" fontId="3" fillId="0" borderId="10" xfId="1" applyFont="1" applyBorder="1" applyAlignment="1">
      <alignment horizontal="center"/>
    </xf>
    <xf numFmtId="44" fontId="3" fillId="0" borderId="10" xfId="1" applyFont="1" applyBorder="1"/>
    <xf numFmtId="44" fontId="3" fillId="6" borderId="1" xfId="1" applyFont="1" applyFill="1" applyBorder="1" applyAlignment="1">
      <alignment vertical="top"/>
    </xf>
    <xf numFmtId="0" fontId="3" fillId="6" borderId="1" xfId="0" applyFont="1" applyFill="1" applyBorder="1" applyAlignment="1">
      <alignment vertical="top"/>
    </xf>
    <xf numFmtId="44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44" fontId="2" fillId="2" borderId="1" xfId="1" applyFont="1" applyFill="1" applyBorder="1"/>
    <xf numFmtId="164" fontId="8" fillId="2" borderId="1" xfId="0" applyNumberFormat="1" applyFont="1" applyFill="1" applyBorder="1" applyAlignment="1">
      <alignment horizontal="center" vertical="top"/>
    </xf>
    <xf numFmtId="44" fontId="8" fillId="2" borderId="1" xfId="0" applyNumberFormat="1" applyFont="1" applyFill="1" applyBorder="1" applyAlignment="1">
      <alignment vertical="top"/>
    </xf>
    <xf numFmtId="0" fontId="7" fillId="7" borderId="8" xfId="0" applyFont="1" applyFill="1" applyBorder="1" applyAlignment="1">
      <alignment horizontal="center" vertical="top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377C5-6DAC-4F6A-827E-7EBE735E6EF1}">
  <dimension ref="A1:E72"/>
  <sheetViews>
    <sheetView tabSelected="1" workbookViewId="0">
      <selection activeCell="C2" sqref="C2"/>
    </sheetView>
  </sheetViews>
  <sheetFormatPr defaultColWidth="11.5703125" defaultRowHeight="13.5"/>
  <cols>
    <col min="1" max="1" width="56.140625" style="2" customWidth="1"/>
    <col min="2" max="2" width="30.85546875" style="2" customWidth="1"/>
    <col min="3" max="3" width="13.140625" style="16" bestFit="1" customWidth="1"/>
    <col min="4" max="4" width="25.85546875" style="15" customWidth="1"/>
    <col min="5" max="16384" width="11.5703125" style="2"/>
  </cols>
  <sheetData>
    <row r="1" spans="1:4" ht="14.1">
      <c r="A1" s="79" t="s">
        <v>0</v>
      </c>
      <c r="B1" s="79"/>
      <c r="C1" s="79"/>
    </row>
    <row r="2" spans="1:4">
      <c r="A2" s="80" t="s">
        <v>1</v>
      </c>
      <c r="B2" s="81"/>
      <c r="C2" s="54" t="s">
        <v>2</v>
      </c>
    </row>
    <row r="3" spans="1:4">
      <c r="A3" s="82" t="s">
        <v>3</v>
      </c>
      <c r="B3" s="83"/>
      <c r="C3" s="53" t="s">
        <v>4</v>
      </c>
    </row>
    <row r="4" spans="1:4">
      <c r="A4" s="58"/>
      <c r="B4" s="59"/>
      <c r="C4" s="60"/>
      <c r="D4" s="61"/>
    </row>
    <row r="5" spans="1:4" ht="14.1">
      <c r="A5" s="79" t="s">
        <v>5</v>
      </c>
      <c r="B5" s="79"/>
      <c r="C5" s="79"/>
      <c r="D5" s="79"/>
    </row>
    <row r="6" spans="1:4" ht="14.1">
      <c r="A6" s="62" t="s">
        <v>6</v>
      </c>
      <c r="B6" s="63"/>
      <c r="C6" s="55" t="s">
        <v>7</v>
      </c>
      <c r="D6" s="55" t="s">
        <v>8</v>
      </c>
    </row>
    <row r="7" spans="1:4">
      <c r="A7" s="4" t="s">
        <v>9</v>
      </c>
      <c r="B7" s="66" t="s">
        <v>10</v>
      </c>
      <c r="C7" s="75"/>
      <c r="D7" s="5"/>
    </row>
    <row r="8" spans="1:4">
      <c r="A8" s="4" t="s">
        <v>11</v>
      </c>
      <c r="B8" s="74">
        <f>24549+9149</f>
        <v>33698</v>
      </c>
      <c r="C8" s="52">
        <v>5</v>
      </c>
      <c r="D8" s="5">
        <f>B8*C8</f>
        <v>168490</v>
      </c>
    </row>
    <row r="9" spans="1:4">
      <c r="A9" s="4" t="s">
        <v>12</v>
      </c>
      <c r="B9" s="30"/>
      <c r="C9" s="52">
        <v>75</v>
      </c>
      <c r="D9" s="5">
        <f>VLOOKUP(C9,'Annexe II'!A4:B103,2)</f>
        <v>2191013</v>
      </c>
    </row>
    <row r="10" spans="1:4">
      <c r="A10" s="4" t="s">
        <v>13</v>
      </c>
      <c r="B10" s="30"/>
      <c r="C10" s="52">
        <v>80</v>
      </c>
      <c r="D10" s="5">
        <f>VLOOKUP(C10,'Annexe II'!A4:B103,2)</f>
        <v>2313748</v>
      </c>
    </row>
    <row r="11" spans="1:4">
      <c r="A11" s="4" t="s">
        <v>14</v>
      </c>
      <c r="B11" s="30"/>
      <c r="C11" s="31"/>
      <c r="D11" s="29">
        <f>VLOOKUP(B7,'Annexe IV'!A4:B27,2)</f>
        <v>1</v>
      </c>
    </row>
    <row r="12" spans="1:4">
      <c r="A12" s="4" t="s">
        <v>15</v>
      </c>
      <c r="B12" s="30"/>
      <c r="C12" s="31"/>
      <c r="D12" s="5">
        <f>((D8+(D10-D9))*D11)</f>
        <v>291225</v>
      </c>
    </row>
    <row r="13" spans="1:4" ht="27.6">
      <c r="A13" s="56" t="s">
        <v>16</v>
      </c>
      <c r="B13" s="42"/>
      <c r="C13" s="57">
        <v>10</v>
      </c>
      <c r="D13" s="41">
        <f>IF(AND(C13&gt;=5,C13&lt;=9),D12*0.05,IF(C13&gt;=10,D12*0.0625,"PROJET NON ADMISSIBLE"))</f>
        <v>18201.5625</v>
      </c>
    </row>
    <row r="14" spans="1:4" ht="14.1">
      <c r="A14" s="38" t="s">
        <v>17</v>
      </c>
      <c r="B14" s="38"/>
      <c r="C14" s="39"/>
      <c r="D14" s="76">
        <f>IF(C2="Propriétaire",D12*0.25, IF(C2="Locataire",D13,0))</f>
        <v>72806.25</v>
      </c>
    </row>
    <row r="16" spans="1:4" ht="14.1">
      <c r="A16" s="62" t="s">
        <v>18</v>
      </c>
      <c r="B16" s="63"/>
      <c r="C16" s="55"/>
      <c r="D16" s="55"/>
    </row>
    <row r="17" spans="1:5">
      <c r="A17" s="1" t="s">
        <v>19</v>
      </c>
      <c r="B17" s="35"/>
      <c r="C17" s="36">
        <v>0.03</v>
      </c>
      <c r="D17" s="9">
        <f>IF(C2="Propriétaire",D14*C17, IF(C2="Locataire",0,0))</f>
        <v>2184.1875</v>
      </c>
    </row>
    <row r="18" spans="1:5">
      <c r="A18" s="1" t="s">
        <v>20</v>
      </c>
      <c r="B18" s="35"/>
      <c r="C18" s="36">
        <v>0.09</v>
      </c>
      <c r="D18" s="9">
        <f>D14*C18</f>
        <v>6552.5625</v>
      </c>
    </row>
    <row r="19" spans="1:5" ht="14.1">
      <c r="A19" s="32" t="s">
        <v>21</v>
      </c>
      <c r="B19" s="32"/>
      <c r="C19" s="33"/>
      <c r="D19" s="34">
        <f>SUM(D17:D18)</f>
        <v>8736.75</v>
      </c>
    </row>
    <row r="21" spans="1:5" ht="14.1">
      <c r="A21" s="62" t="s">
        <v>22</v>
      </c>
      <c r="B21" s="63"/>
      <c r="C21" s="55"/>
      <c r="D21" s="55"/>
    </row>
    <row r="22" spans="1:5">
      <c r="A22" s="1" t="s">
        <v>23</v>
      </c>
      <c r="B22" s="37">
        <f>1022+1022</f>
        <v>2044</v>
      </c>
      <c r="C22" s="36">
        <f>C8</f>
        <v>5</v>
      </c>
      <c r="D22" s="9">
        <f>B22*C22</f>
        <v>10220</v>
      </c>
    </row>
    <row r="23" spans="1:5" ht="14.1">
      <c r="A23" s="32" t="s">
        <v>24</v>
      </c>
      <c r="B23" s="32"/>
      <c r="C23" s="33"/>
      <c r="D23" s="34">
        <f>SUM(D22:D22)</f>
        <v>10220</v>
      </c>
    </row>
    <row r="25" spans="1:5" ht="14.1">
      <c r="A25" s="62" t="s">
        <v>25</v>
      </c>
      <c r="B25" s="63"/>
      <c r="C25" s="55"/>
      <c r="D25" s="55"/>
    </row>
    <row r="26" spans="1:5">
      <c r="A26" s="1" t="s">
        <v>23</v>
      </c>
      <c r="B26" s="37">
        <v>819</v>
      </c>
      <c r="C26" s="36">
        <f>C8</f>
        <v>5</v>
      </c>
      <c r="D26" s="9">
        <f>B26*C26</f>
        <v>4095</v>
      </c>
    </row>
    <row r="27" spans="1:5" ht="14.1">
      <c r="A27" s="32" t="s">
        <v>26</v>
      </c>
      <c r="B27" s="32"/>
      <c r="C27" s="33"/>
      <c r="D27" s="34">
        <f>SUM(D26:D26)</f>
        <v>4095</v>
      </c>
    </row>
    <row r="28" spans="1:5" ht="14.1" thickBot="1"/>
    <row r="29" spans="1:5" ht="14.1" thickTop="1">
      <c r="A29" s="69"/>
      <c r="B29" s="69"/>
      <c r="C29" s="70"/>
      <c r="D29" s="71"/>
    </row>
    <row r="30" spans="1:5" ht="14.1">
      <c r="A30" s="79" t="s">
        <v>27</v>
      </c>
      <c r="B30" s="79"/>
      <c r="C30" s="79"/>
      <c r="D30" s="79"/>
    </row>
    <row r="31" spans="1:5" ht="14.1">
      <c r="A31" s="62" t="s">
        <v>6</v>
      </c>
      <c r="B31" s="62" t="s">
        <v>28</v>
      </c>
      <c r="C31" s="62" t="s">
        <v>7</v>
      </c>
      <c r="D31" s="62" t="s">
        <v>8</v>
      </c>
      <c r="E31" s="6"/>
    </row>
    <row r="32" spans="1:5" ht="49.5" customHeight="1">
      <c r="A32" s="13" t="s">
        <v>29</v>
      </c>
      <c r="B32" s="40">
        <v>15000</v>
      </c>
      <c r="C32" s="53">
        <v>1</v>
      </c>
      <c r="D32" s="14">
        <f>B32*C32</f>
        <v>15000</v>
      </c>
      <c r="E32" s="6"/>
    </row>
    <row r="33" spans="1:5" ht="74.099999999999994" customHeight="1">
      <c r="A33" s="43" t="s">
        <v>30</v>
      </c>
      <c r="B33" s="44">
        <v>20000</v>
      </c>
      <c r="C33" s="67">
        <v>1</v>
      </c>
      <c r="D33" s="45">
        <f t="shared" ref="D33:D37" si="0">B33*C33</f>
        <v>20000</v>
      </c>
      <c r="E33" s="6"/>
    </row>
    <row r="34" spans="1:5" ht="27">
      <c r="A34" s="13" t="s">
        <v>31</v>
      </c>
      <c r="B34" s="40">
        <f>IF(C3="OUI",15000,10000)</f>
        <v>10000</v>
      </c>
      <c r="C34" s="53">
        <v>1</v>
      </c>
      <c r="D34" s="14">
        <f t="shared" si="0"/>
        <v>10000</v>
      </c>
      <c r="E34" s="6"/>
    </row>
    <row r="35" spans="1:5">
      <c r="A35" s="49" t="s">
        <v>32</v>
      </c>
      <c r="B35" s="47">
        <f>IF(C3="OUI",13000,8000)</f>
        <v>8000</v>
      </c>
      <c r="C35" s="68">
        <v>1</v>
      </c>
      <c r="D35" s="50">
        <f t="shared" si="0"/>
        <v>8000</v>
      </c>
      <c r="E35" s="6"/>
    </row>
    <row r="36" spans="1:5" ht="14.1">
      <c r="A36" s="46" t="s">
        <v>33</v>
      </c>
      <c r="B36" s="47">
        <v>10000</v>
      </c>
      <c r="C36" s="68">
        <v>1</v>
      </c>
      <c r="D36" s="48">
        <f t="shared" si="0"/>
        <v>10000</v>
      </c>
      <c r="E36" s="6"/>
    </row>
    <row r="37" spans="1:5">
      <c r="A37" s="13" t="s">
        <v>34</v>
      </c>
      <c r="B37" s="40">
        <v>10000</v>
      </c>
      <c r="C37" s="64">
        <v>1</v>
      </c>
      <c r="D37" s="14">
        <f t="shared" si="0"/>
        <v>10000</v>
      </c>
      <c r="E37" s="6"/>
    </row>
    <row r="38" spans="1:5">
      <c r="A38" s="1" t="s">
        <v>35</v>
      </c>
      <c r="B38" s="65">
        <v>0.2</v>
      </c>
      <c r="C38" s="36"/>
      <c r="D38" s="14">
        <f>SUM(D32:D37)*B38</f>
        <v>14600</v>
      </c>
      <c r="E38" s="6"/>
    </row>
    <row r="39" spans="1:5" ht="14.1">
      <c r="A39" s="32" t="s">
        <v>36</v>
      </c>
      <c r="B39" s="32"/>
      <c r="C39" s="33"/>
      <c r="D39" s="34">
        <f>SUM(D32:D38)</f>
        <v>87600</v>
      </c>
      <c r="E39" s="6"/>
    </row>
    <row r="40" spans="1:5" ht="14.1">
      <c r="A40" s="10" t="s">
        <v>37</v>
      </c>
      <c r="B40" s="10"/>
      <c r="C40" s="11"/>
      <c r="D40" s="12">
        <f>D14</f>
        <v>72806.25</v>
      </c>
      <c r="E40" s="6"/>
    </row>
    <row r="41" spans="1:5" ht="14.1">
      <c r="A41" s="10" t="s">
        <v>38</v>
      </c>
      <c r="B41" s="10"/>
      <c r="C41" s="11"/>
      <c r="D41" s="12">
        <f>D40-D39</f>
        <v>-14793.75</v>
      </c>
      <c r="E41" s="6"/>
    </row>
    <row r="42" spans="1:5">
      <c r="A42" s="6"/>
      <c r="B42" s="6"/>
      <c r="C42" s="7"/>
      <c r="D42" s="8"/>
      <c r="E42" s="6"/>
    </row>
    <row r="43" spans="1:5" ht="14.1">
      <c r="A43" s="62" t="s">
        <v>18</v>
      </c>
      <c r="B43" s="51"/>
      <c r="C43" s="51"/>
      <c r="D43" s="62" t="s">
        <v>8</v>
      </c>
      <c r="E43" s="6"/>
    </row>
    <row r="44" spans="1:5">
      <c r="A44" s="1" t="s">
        <v>19</v>
      </c>
      <c r="B44" s="78">
        <f>D17</f>
        <v>2184.1875</v>
      </c>
      <c r="C44" s="77">
        <v>1</v>
      </c>
      <c r="D44" s="9">
        <f>IF(C2="Propriétaire",B44*C44, IF(C2="Locataire",0,0))</f>
        <v>2184.1875</v>
      </c>
      <c r="E44" s="6"/>
    </row>
    <row r="45" spans="1:5">
      <c r="A45" s="1" t="s">
        <v>39</v>
      </c>
      <c r="B45" s="78">
        <f>D18</f>
        <v>6552.5625</v>
      </c>
      <c r="C45" s="77">
        <v>1</v>
      </c>
      <c r="D45" s="9">
        <f>B45*C45</f>
        <v>6552.5625</v>
      </c>
      <c r="E45" s="6"/>
    </row>
    <row r="46" spans="1:5" ht="14.1">
      <c r="A46" s="32" t="s">
        <v>40</v>
      </c>
      <c r="B46" s="32"/>
      <c r="C46" s="33"/>
      <c r="D46" s="34">
        <f>SUM(D44:D45)</f>
        <v>8736.75</v>
      </c>
      <c r="E46" s="6"/>
    </row>
    <row r="47" spans="1:5" ht="14.1">
      <c r="A47" s="10" t="s">
        <v>21</v>
      </c>
      <c r="B47" s="10"/>
      <c r="C47" s="11"/>
      <c r="D47" s="12">
        <f>D19</f>
        <v>8736.75</v>
      </c>
      <c r="E47" s="6"/>
    </row>
    <row r="48" spans="1:5" ht="14.1">
      <c r="A48" s="10" t="s">
        <v>38</v>
      </c>
      <c r="B48" s="10"/>
      <c r="C48" s="11"/>
      <c r="D48" s="12">
        <f>D47-D46</f>
        <v>0</v>
      </c>
      <c r="E48" s="6"/>
    </row>
    <row r="49" spans="1:5">
      <c r="A49" s="6"/>
      <c r="B49" s="6"/>
      <c r="C49" s="7"/>
      <c r="D49" s="8"/>
      <c r="E49" s="6"/>
    </row>
    <row r="50" spans="1:5" ht="14.1">
      <c r="A50" s="62" t="s">
        <v>22</v>
      </c>
      <c r="B50" s="62" t="s">
        <v>28</v>
      </c>
      <c r="C50" s="62" t="s">
        <v>7</v>
      </c>
      <c r="D50" s="62" t="s">
        <v>8</v>
      </c>
      <c r="E50" s="6"/>
    </row>
    <row r="51" spans="1:5">
      <c r="A51" s="1" t="s">
        <v>41</v>
      </c>
      <c r="B51" s="37">
        <v>500</v>
      </c>
      <c r="C51" s="53">
        <v>5</v>
      </c>
      <c r="D51" s="9">
        <f>B51*C51</f>
        <v>2500</v>
      </c>
      <c r="E51" s="6"/>
    </row>
    <row r="52" spans="1:5">
      <c r="A52" s="1" t="s">
        <v>42</v>
      </c>
      <c r="B52" s="37">
        <v>300</v>
      </c>
      <c r="C52" s="53">
        <v>2</v>
      </c>
      <c r="D52" s="9">
        <f t="shared" ref="D52:D59" si="1">B52*C52</f>
        <v>600</v>
      </c>
      <c r="E52" s="6"/>
    </row>
    <row r="53" spans="1:5">
      <c r="A53" s="1" t="s">
        <v>43</v>
      </c>
      <c r="B53" s="37">
        <v>250</v>
      </c>
      <c r="C53" s="53">
        <v>1</v>
      </c>
      <c r="D53" s="9">
        <f t="shared" si="1"/>
        <v>250</v>
      </c>
      <c r="E53" s="6"/>
    </row>
    <row r="54" spans="1:5">
      <c r="A54" s="1" t="s">
        <v>44</v>
      </c>
      <c r="B54" s="37">
        <v>95</v>
      </c>
      <c r="C54" s="53">
        <v>5</v>
      </c>
      <c r="D54" s="9">
        <f t="shared" si="1"/>
        <v>475</v>
      </c>
      <c r="E54" s="6"/>
    </row>
    <row r="55" spans="1:5">
      <c r="A55" s="1" t="s">
        <v>45</v>
      </c>
      <c r="B55" s="37">
        <v>200</v>
      </c>
      <c r="C55" s="53">
        <v>1</v>
      </c>
      <c r="D55" s="9">
        <f t="shared" si="1"/>
        <v>200</v>
      </c>
      <c r="E55" s="6"/>
    </row>
    <row r="56" spans="1:5">
      <c r="A56" s="1" t="s">
        <v>46</v>
      </c>
      <c r="B56" s="37">
        <v>440</v>
      </c>
      <c r="C56" s="53">
        <v>1</v>
      </c>
      <c r="D56" s="9">
        <f t="shared" si="1"/>
        <v>440</v>
      </c>
      <c r="E56" s="6"/>
    </row>
    <row r="57" spans="1:5">
      <c r="A57" s="1" t="s">
        <v>47</v>
      </c>
      <c r="B57" s="37">
        <v>800</v>
      </c>
      <c r="C57" s="53">
        <v>1</v>
      </c>
      <c r="D57" s="9">
        <f>B57*C57</f>
        <v>800</v>
      </c>
      <c r="E57" s="6"/>
    </row>
    <row r="58" spans="1:5">
      <c r="A58" s="1" t="s">
        <v>48</v>
      </c>
      <c r="B58" s="37">
        <v>25</v>
      </c>
      <c r="C58" s="53">
        <v>5</v>
      </c>
      <c r="D58" s="9">
        <f t="shared" si="1"/>
        <v>125</v>
      </c>
      <c r="E58" s="6"/>
    </row>
    <row r="59" spans="1:5">
      <c r="A59" s="1" t="s">
        <v>49</v>
      </c>
      <c r="B59" s="37">
        <v>1000</v>
      </c>
      <c r="C59" s="53">
        <v>5</v>
      </c>
      <c r="D59" s="9">
        <f t="shared" si="1"/>
        <v>5000</v>
      </c>
      <c r="E59" s="6"/>
    </row>
    <row r="60" spans="1:5">
      <c r="A60" s="73" t="s">
        <v>50</v>
      </c>
      <c r="B60" s="72">
        <v>0</v>
      </c>
      <c r="C60" s="53">
        <v>0</v>
      </c>
      <c r="D60" s="9">
        <f>B60*C60</f>
        <v>0</v>
      </c>
      <c r="E60" s="6"/>
    </row>
    <row r="61" spans="1:5">
      <c r="A61" s="73" t="s">
        <v>50</v>
      </c>
      <c r="B61" s="72">
        <v>0</v>
      </c>
      <c r="C61" s="53">
        <v>0</v>
      </c>
      <c r="D61" s="9">
        <f>B61*C61</f>
        <v>0</v>
      </c>
      <c r="E61" s="6"/>
    </row>
    <row r="62" spans="1:5" ht="14.1">
      <c r="A62" s="32" t="s">
        <v>51</v>
      </c>
      <c r="B62" s="32"/>
      <c r="C62" s="33"/>
      <c r="D62" s="34">
        <f>SUM(D51:D61)</f>
        <v>10390</v>
      </c>
      <c r="E62" s="6"/>
    </row>
    <row r="63" spans="1:5" ht="14.1">
      <c r="A63" s="10" t="s">
        <v>24</v>
      </c>
      <c r="B63" s="35"/>
      <c r="C63" s="36"/>
      <c r="D63" s="12">
        <f>D23</f>
        <v>10220</v>
      </c>
      <c r="E63" s="6"/>
    </row>
    <row r="64" spans="1:5" ht="14.1">
      <c r="A64" s="10" t="s">
        <v>38</v>
      </c>
      <c r="B64" s="10"/>
      <c r="C64" s="11"/>
      <c r="D64" s="12">
        <f>D63-D62</f>
        <v>-170</v>
      </c>
      <c r="E64" s="6"/>
    </row>
    <row r="65" spans="1:5">
      <c r="A65" s="6"/>
      <c r="B65" s="6"/>
      <c r="C65" s="7"/>
      <c r="D65" s="6"/>
      <c r="E65" s="6"/>
    </row>
    <row r="66" spans="1:5" ht="14.1">
      <c r="A66" s="62" t="s">
        <v>25</v>
      </c>
      <c r="B66" s="62" t="s">
        <v>28</v>
      </c>
      <c r="C66" s="62" t="s">
        <v>7</v>
      </c>
      <c r="D66" s="62" t="s">
        <v>8</v>
      </c>
      <c r="E66" s="6"/>
    </row>
    <row r="67" spans="1:5">
      <c r="A67" s="1" t="s">
        <v>52</v>
      </c>
      <c r="B67" s="3">
        <v>1500</v>
      </c>
      <c r="C67" s="53">
        <v>1</v>
      </c>
      <c r="D67" s="9">
        <f>B67*C67</f>
        <v>1500</v>
      </c>
      <c r="E67" s="6"/>
    </row>
    <row r="68" spans="1:5">
      <c r="A68" s="73" t="s">
        <v>50</v>
      </c>
      <c r="B68" s="72">
        <v>0</v>
      </c>
      <c r="C68" s="53">
        <v>0</v>
      </c>
      <c r="D68" s="9">
        <f>B68*C68</f>
        <v>0</v>
      </c>
      <c r="E68" s="6"/>
    </row>
    <row r="69" spans="1:5">
      <c r="A69" s="73" t="s">
        <v>50</v>
      </c>
      <c r="B69" s="72">
        <v>0</v>
      </c>
      <c r="C69" s="53">
        <v>0</v>
      </c>
      <c r="D69" s="9">
        <f>B69*C69</f>
        <v>0</v>
      </c>
      <c r="E69" s="6"/>
    </row>
    <row r="70" spans="1:5" ht="14.1">
      <c r="A70" s="32" t="s">
        <v>53</v>
      </c>
      <c r="B70" s="32"/>
      <c r="C70" s="33"/>
      <c r="D70" s="34">
        <f>SUM(D67:D69)</f>
        <v>1500</v>
      </c>
      <c r="E70" s="6"/>
    </row>
    <row r="71" spans="1:5" ht="14.1">
      <c r="A71" s="10" t="s">
        <v>54</v>
      </c>
      <c r="B71" s="35"/>
      <c r="C71" s="36"/>
      <c r="D71" s="12">
        <f>D27</f>
        <v>4095</v>
      </c>
      <c r="E71" s="6"/>
    </row>
    <row r="72" spans="1:5" ht="14.1">
      <c r="A72" s="10" t="s">
        <v>38</v>
      </c>
      <c r="B72" s="10"/>
      <c r="C72" s="11"/>
      <c r="D72" s="12">
        <f>D71-D70</f>
        <v>2595</v>
      </c>
      <c r="E72" s="6"/>
    </row>
  </sheetData>
  <sheetProtection algorithmName="SHA-512" hashValue="YygnJAun7DP7cOiHnOdu1H/PcQD4BZUafkj8hyxMFJoBcK5C/z+YYTWPw7X35FFc5V1JaC5JsWSVoJojT/G47A==" saltValue="VbCIdQvhwVp7caj5OMyaJQ==" spinCount="100000" sheet="1" objects="1" scenarios="1"/>
  <protectedRanges>
    <protectedRange sqref="C2 C3 B7 C8 C9 C10 C13 C32 C33 C34 C35 C36 C51 C52 C53 C54 C55 C56 C57 C58 C59 C60 C61 A60 A61 B60 B61 C67 C68 C69 A68 A69 B68 B69" name="Plage1"/>
  </protectedRanges>
  <mergeCells count="5">
    <mergeCell ref="A5:D5"/>
    <mergeCell ref="A2:B2"/>
    <mergeCell ref="A3:B3"/>
    <mergeCell ref="A1:C1"/>
    <mergeCell ref="A30:D30"/>
  </mergeCells>
  <dataValidations count="2">
    <dataValidation type="list" allowBlank="1" showInputMessage="1" showErrorMessage="1" sqref="C2" xr:uid="{50536116-D69D-4FAB-8DB5-9F718FDB66AD}">
      <formula1>"Locataire,Propriétaire"</formula1>
    </dataValidation>
    <dataValidation type="list" allowBlank="1" showInputMessage="1" showErrorMessage="1" sqref="C3:C4" xr:uid="{3EFEBFD6-1822-4962-89CA-9E4FCF67355F}">
      <formula1>"OUI, NON"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5FA545-3185-4C0D-946A-80716AE31795}">
          <x14:formula1>
            <xm:f>'Annexe IV'!$A$4:$A$27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64E70-CA0E-4BF1-8FA0-A3B8D32184B9}">
  <dimension ref="A1:B103"/>
  <sheetViews>
    <sheetView topLeftCell="A80" workbookViewId="0">
      <selection activeCell="E17" sqref="E17"/>
    </sheetView>
  </sheetViews>
  <sheetFormatPr defaultColWidth="11.42578125" defaultRowHeight="14.45"/>
  <cols>
    <col min="1" max="1" width="18" customWidth="1"/>
    <col min="2" max="2" width="24" customWidth="1"/>
  </cols>
  <sheetData>
    <row r="1" spans="1:2">
      <c r="A1" s="84" t="s">
        <v>55</v>
      </c>
      <c r="B1" s="84"/>
    </row>
    <row r="2" spans="1:2">
      <c r="A2" s="85" t="s">
        <v>56</v>
      </c>
      <c r="B2" s="85"/>
    </row>
    <row r="3" spans="1:2" ht="56.1">
      <c r="A3" s="17" t="s">
        <v>57</v>
      </c>
      <c r="B3" s="17" t="s">
        <v>58</v>
      </c>
    </row>
    <row r="4" spans="1:2">
      <c r="A4" s="18">
        <v>1</v>
      </c>
      <c r="B4" s="19">
        <v>743466</v>
      </c>
    </row>
    <row r="5" spans="1:2">
      <c r="A5" s="18">
        <v>2</v>
      </c>
      <c r="B5" s="19">
        <v>743466</v>
      </c>
    </row>
    <row r="6" spans="1:2">
      <c r="A6" s="18">
        <v>3</v>
      </c>
      <c r="B6" s="19">
        <v>743466</v>
      </c>
    </row>
    <row r="7" spans="1:2">
      <c r="A7" s="18">
        <v>4</v>
      </c>
      <c r="B7" s="19">
        <v>743466</v>
      </c>
    </row>
    <row r="8" spans="1:2">
      <c r="A8" s="18">
        <v>5</v>
      </c>
      <c r="B8" s="19">
        <v>743466</v>
      </c>
    </row>
    <row r="9" spans="1:2">
      <c r="A9" s="18">
        <v>6</v>
      </c>
      <c r="B9" s="19">
        <v>743466</v>
      </c>
    </row>
    <row r="10" spans="1:2">
      <c r="A10" s="18">
        <v>7</v>
      </c>
      <c r="B10" s="19">
        <v>743466</v>
      </c>
    </row>
    <row r="11" spans="1:2">
      <c r="A11" s="18">
        <v>8</v>
      </c>
      <c r="B11" s="19">
        <v>743466</v>
      </c>
    </row>
    <row r="12" spans="1:2">
      <c r="A12" s="18">
        <v>9</v>
      </c>
      <c r="B12" s="19">
        <v>743466</v>
      </c>
    </row>
    <row r="13" spans="1:2">
      <c r="A13" s="18">
        <v>10</v>
      </c>
      <c r="B13" s="19">
        <v>743466</v>
      </c>
    </row>
    <row r="14" spans="1:2">
      <c r="A14" s="18">
        <v>11</v>
      </c>
      <c r="B14" s="19">
        <v>743466</v>
      </c>
    </row>
    <row r="15" spans="1:2">
      <c r="A15" s="18">
        <v>12</v>
      </c>
      <c r="B15" s="19">
        <v>743466</v>
      </c>
    </row>
    <row r="16" spans="1:2">
      <c r="A16" s="18">
        <v>13</v>
      </c>
      <c r="B16" s="19">
        <v>743466</v>
      </c>
    </row>
    <row r="17" spans="1:2">
      <c r="A17" s="18">
        <v>14</v>
      </c>
      <c r="B17" s="19">
        <v>743466</v>
      </c>
    </row>
    <row r="18" spans="1:2">
      <c r="A18" s="18">
        <v>15</v>
      </c>
      <c r="B18" s="19">
        <v>743466</v>
      </c>
    </row>
    <row r="19" spans="1:2">
      <c r="A19" s="18">
        <v>16</v>
      </c>
      <c r="B19" s="19">
        <v>743466</v>
      </c>
    </row>
    <row r="20" spans="1:2">
      <c r="A20" s="18">
        <v>17</v>
      </c>
      <c r="B20" s="19">
        <v>743466</v>
      </c>
    </row>
    <row r="21" spans="1:2">
      <c r="A21" s="18">
        <v>18</v>
      </c>
      <c r="B21" s="19">
        <v>743466</v>
      </c>
    </row>
    <row r="22" spans="1:2">
      <c r="A22" s="18">
        <v>19</v>
      </c>
      <c r="B22" s="19">
        <v>743466</v>
      </c>
    </row>
    <row r="23" spans="1:2">
      <c r="A23" s="18">
        <v>20</v>
      </c>
      <c r="B23" s="19">
        <v>768009</v>
      </c>
    </row>
    <row r="24" spans="1:2">
      <c r="A24" s="18">
        <v>21</v>
      </c>
      <c r="B24" s="19">
        <v>792557</v>
      </c>
    </row>
    <row r="25" spans="1:2">
      <c r="A25" s="18">
        <v>22</v>
      </c>
      <c r="B25" s="19">
        <v>817101</v>
      </c>
    </row>
    <row r="26" spans="1:2">
      <c r="A26" s="18">
        <v>23</v>
      </c>
      <c r="B26" s="19">
        <v>841649</v>
      </c>
    </row>
    <row r="27" spans="1:2">
      <c r="A27" s="18">
        <v>24</v>
      </c>
      <c r="B27" s="19">
        <v>866202</v>
      </c>
    </row>
    <row r="28" spans="1:2">
      <c r="A28" s="18">
        <v>25</v>
      </c>
      <c r="B28" s="19">
        <v>890742</v>
      </c>
    </row>
    <row r="29" spans="1:2">
      <c r="A29" s="18">
        <v>26</v>
      </c>
      <c r="B29" s="19">
        <v>915291</v>
      </c>
    </row>
    <row r="30" spans="1:2">
      <c r="A30" s="18">
        <v>27</v>
      </c>
      <c r="B30" s="19">
        <v>939837</v>
      </c>
    </row>
    <row r="31" spans="1:2">
      <c r="A31" s="18">
        <v>28</v>
      </c>
      <c r="B31" s="19">
        <v>964384</v>
      </c>
    </row>
    <row r="32" spans="1:2">
      <c r="A32" s="18">
        <v>29</v>
      </c>
      <c r="B32" s="19">
        <v>988937</v>
      </c>
    </row>
    <row r="33" spans="1:2">
      <c r="A33" s="18">
        <v>30</v>
      </c>
      <c r="B33" s="19">
        <v>1013479</v>
      </c>
    </row>
    <row r="34" spans="1:2">
      <c r="A34" s="18">
        <v>31</v>
      </c>
      <c r="B34" s="19">
        <v>1038026</v>
      </c>
    </row>
    <row r="35" spans="1:2">
      <c r="A35" s="18">
        <v>32</v>
      </c>
      <c r="B35" s="19">
        <v>1062572</v>
      </c>
    </row>
    <row r="36" spans="1:2">
      <c r="A36" s="18">
        <v>33</v>
      </c>
      <c r="B36" s="19">
        <v>1087117</v>
      </c>
    </row>
    <row r="37" spans="1:2">
      <c r="A37" s="18">
        <v>34</v>
      </c>
      <c r="B37" s="19">
        <v>1111671</v>
      </c>
    </row>
    <row r="38" spans="1:2">
      <c r="A38" s="18">
        <v>35</v>
      </c>
      <c r="B38" s="19">
        <v>1136221</v>
      </c>
    </row>
    <row r="39" spans="1:2">
      <c r="A39" s="18">
        <v>36</v>
      </c>
      <c r="B39" s="19">
        <v>1160764</v>
      </c>
    </row>
    <row r="40" spans="1:2">
      <c r="A40" s="18">
        <v>37</v>
      </c>
      <c r="B40" s="19">
        <v>1185313</v>
      </c>
    </row>
    <row r="41" spans="1:2">
      <c r="A41" s="18">
        <v>38</v>
      </c>
      <c r="B41" s="19">
        <v>1209856</v>
      </c>
    </row>
    <row r="42" spans="1:2">
      <c r="A42" s="18">
        <v>39</v>
      </c>
      <c r="B42" s="19">
        <v>1234406</v>
      </c>
    </row>
    <row r="43" spans="1:2">
      <c r="A43" s="18">
        <v>40</v>
      </c>
      <c r="B43" s="19">
        <v>1283252</v>
      </c>
    </row>
    <row r="44" spans="1:2">
      <c r="A44" s="18">
        <v>41</v>
      </c>
      <c r="B44" s="19">
        <v>1307801</v>
      </c>
    </row>
    <row r="45" spans="1:2">
      <c r="A45" s="18">
        <v>42</v>
      </c>
      <c r="B45" s="19">
        <v>1332350</v>
      </c>
    </row>
    <row r="46" spans="1:2">
      <c r="A46" s="18">
        <v>43</v>
      </c>
      <c r="B46" s="19">
        <v>1356891</v>
      </c>
    </row>
    <row r="47" spans="1:2">
      <c r="A47" s="18">
        <v>44</v>
      </c>
      <c r="B47" s="19">
        <v>1381438</v>
      </c>
    </row>
    <row r="48" spans="1:2">
      <c r="A48" s="18">
        <v>45</v>
      </c>
      <c r="B48" s="19">
        <v>1405989</v>
      </c>
    </row>
    <row r="49" spans="1:2">
      <c r="A49" s="18">
        <v>46</v>
      </c>
      <c r="B49" s="19">
        <v>1430539</v>
      </c>
    </row>
    <row r="50" spans="1:2">
      <c r="A50" s="18">
        <v>47</v>
      </c>
      <c r="B50" s="19">
        <v>1455089</v>
      </c>
    </row>
    <row r="51" spans="1:2">
      <c r="A51" s="18">
        <v>48</v>
      </c>
      <c r="B51" s="19">
        <v>1479634</v>
      </c>
    </row>
    <row r="52" spans="1:2">
      <c r="A52" s="18">
        <v>49</v>
      </c>
      <c r="B52" s="19">
        <v>1504181</v>
      </c>
    </row>
    <row r="53" spans="1:2">
      <c r="A53" s="18">
        <v>50</v>
      </c>
      <c r="B53" s="19">
        <v>1528722</v>
      </c>
    </row>
    <row r="54" spans="1:2">
      <c r="A54" s="18">
        <v>51</v>
      </c>
      <c r="B54" s="19">
        <v>1553277</v>
      </c>
    </row>
    <row r="55" spans="1:2">
      <c r="A55" s="18">
        <v>52</v>
      </c>
      <c r="B55" s="19">
        <v>1577821</v>
      </c>
    </row>
    <row r="56" spans="1:2">
      <c r="A56" s="18">
        <v>53</v>
      </c>
      <c r="B56" s="19">
        <v>1602371</v>
      </c>
    </row>
    <row r="57" spans="1:2">
      <c r="A57" s="18">
        <v>54</v>
      </c>
      <c r="B57" s="19">
        <v>1626918</v>
      </c>
    </row>
    <row r="58" spans="1:2">
      <c r="A58" s="18">
        <v>55</v>
      </c>
      <c r="B58" s="19">
        <v>1675766</v>
      </c>
    </row>
    <row r="59" spans="1:2">
      <c r="A59" s="18">
        <v>56</v>
      </c>
      <c r="B59" s="19">
        <v>1700314</v>
      </c>
    </row>
    <row r="60" spans="1:2">
      <c r="A60" s="18">
        <v>57</v>
      </c>
      <c r="B60" s="19">
        <v>1724863</v>
      </c>
    </row>
    <row r="61" spans="1:2">
      <c r="A61" s="18">
        <v>58</v>
      </c>
      <c r="B61" s="19">
        <v>1749406</v>
      </c>
    </row>
    <row r="62" spans="1:2">
      <c r="A62" s="18">
        <v>59</v>
      </c>
      <c r="B62" s="19">
        <v>1773953</v>
      </c>
    </row>
    <row r="63" spans="1:2">
      <c r="A63" s="18">
        <v>60</v>
      </c>
      <c r="B63" s="19">
        <v>1798504</v>
      </c>
    </row>
    <row r="64" spans="1:2">
      <c r="A64" s="18">
        <v>61</v>
      </c>
      <c r="B64" s="19">
        <v>1823044</v>
      </c>
    </row>
    <row r="65" spans="1:2">
      <c r="A65" s="18">
        <v>62</v>
      </c>
      <c r="B65" s="19">
        <v>1847594</v>
      </c>
    </row>
    <row r="66" spans="1:2">
      <c r="A66" s="18">
        <v>63</v>
      </c>
      <c r="B66" s="19">
        <v>1872144</v>
      </c>
    </row>
    <row r="67" spans="1:2">
      <c r="A67" s="18">
        <v>64</v>
      </c>
      <c r="B67" s="19">
        <v>1896689</v>
      </c>
    </row>
    <row r="68" spans="1:2">
      <c r="A68" s="18">
        <v>65</v>
      </c>
      <c r="B68" s="19">
        <v>1921238</v>
      </c>
    </row>
    <row r="69" spans="1:2">
      <c r="A69" s="18">
        <v>66</v>
      </c>
      <c r="B69" s="19">
        <v>1945781</v>
      </c>
    </row>
    <row r="70" spans="1:2">
      <c r="A70" s="18">
        <v>67</v>
      </c>
      <c r="B70" s="19">
        <v>1970333</v>
      </c>
    </row>
    <row r="71" spans="1:2">
      <c r="A71" s="18">
        <v>68</v>
      </c>
      <c r="B71" s="19">
        <v>1994879</v>
      </c>
    </row>
    <row r="72" spans="1:2">
      <c r="A72" s="18">
        <v>69</v>
      </c>
      <c r="B72" s="19">
        <v>2019423</v>
      </c>
    </row>
    <row r="73" spans="1:2">
      <c r="A73" s="18">
        <v>70</v>
      </c>
      <c r="B73" s="19">
        <v>2068281</v>
      </c>
    </row>
    <row r="74" spans="1:2">
      <c r="A74" s="18">
        <v>71</v>
      </c>
      <c r="B74" s="19">
        <v>2092824</v>
      </c>
    </row>
    <row r="75" spans="1:2">
      <c r="A75" s="18">
        <v>72</v>
      </c>
      <c r="B75" s="19">
        <v>2117376</v>
      </c>
    </row>
    <row r="76" spans="1:2">
      <c r="A76" s="18">
        <v>73</v>
      </c>
      <c r="B76" s="19">
        <v>2141921</v>
      </c>
    </row>
    <row r="77" spans="1:2">
      <c r="A77" s="18">
        <v>74</v>
      </c>
      <c r="B77" s="19">
        <v>2166469</v>
      </c>
    </row>
    <row r="78" spans="1:2">
      <c r="A78" s="18">
        <v>75</v>
      </c>
      <c r="B78" s="19">
        <v>2191013</v>
      </c>
    </row>
    <row r="79" spans="1:2">
      <c r="A79" s="18">
        <v>76</v>
      </c>
      <c r="B79" s="19">
        <v>2215561</v>
      </c>
    </row>
    <row r="80" spans="1:2">
      <c r="A80" s="18">
        <v>77</v>
      </c>
      <c r="B80" s="19">
        <v>2240106</v>
      </c>
    </row>
    <row r="81" spans="1:2">
      <c r="A81" s="18">
        <v>78</v>
      </c>
      <c r="B81" s="19">
        <v>2264655</v>
      </c>
    </row>
    <row r="82" spans="1:2">
      <c r="A82" s="18">
        <v>79</v>
      </c>
      <c r="B82" s="19">
        <v>2289201</v>
      </c>
    </row>
    <row r="83" spans="1:2">
      <c r="A83" s="18">
        <v>80</v>
      </c>
      <c r="B83" s="19">
        <v>2313748</v>
      </c>
    </row>
    <row r="84" spans="1:2">
      <c r="A84" s="18">
        <v>81</v>
      </c>
      <c r="B84" s="19">
        <v>2338294</v>
      </c>
    </row>
    <row r="85" spans="1:2">
      <c r="A85" s="18">
        <v>82</v>
      </c>
      <c r="B85" s="19">
        <v>2362841</v>
      </c>
    </row>
    <row r="86" spans="1:2">
      <c r="A86" s="18">
        <v>83</v>
      </c>
      <c r="B86" s="19">
        <v>2387388</v>
      </c>
    </row>
    <row r="87" spans="1:2">
      <c r="A87" s="18">
        <v>84</v>
      </c>
      <c r="B87" s="19">
        <v>2411935</v>
      </c>
    </row>
    <row r="88" spans="1:2">
      <c r="A88" s="18">
        <v>85</v>
      </c>
      <c r="B88" s="19">
        <v>2436482</v>
      </c>
    </row>
    <row r="89" spans="1:2">
      <c r="A89" s="18">
        <v>86</v>
      </c>
      <c r="B89" s="19">
        <v>2461028</v>
      </c>
    </row>
    <row r="90" spans="1:2">
      <c r="A90" s="18">
        <v>87</v>
      </c>
      <c r="B90" s="19">
        <v>2485576</v>
      </c>
    </row>
    <row r="91" spans="1:2">
      <c r="A91" s="18">
        <v>88</v>
      </c>
      <c r="B91" s="19">
        <v>2510123</v>
      </c>
    </row>
    <row r="92" spans="1:2">
      <c r="A92" s="18">
        <v>89</v>
      </c>
      <c r="B92" s="19">
        <v>2534670</v>
      </c>
    </row>
    <row r="93" spans="1:2">
      <c r="A93" s="18">
        <v>90</v>
      </c>
      <c r="B93" s="19">
        <v>2559217</v>
      </c>
    </row>
    <row r="94" spans="1:2">
      <c r="A94" s="18">
        <v>91</v>
      </c>
      <c r="B94" s="19">
        <v>2583763</v>
      </c>
    </row>
    <row r="95" spans="1:2">
      <c r="A95" s="18">
        <v>92</v>
      </c>
      <c r="B95" s="19">
        <v>2608311</v>
      </c>
    </row>
    <row r="96" spans="1:2">
      <c r="A96" s="18">
        <v>93</v>
      </c>
      <c r="B96" s="19">
        <v>2632858</v>
      </c>
    </row>
    <row r="97" spans="1:2">
      <c r="A97" s="18">
        <v>94</v>
      </c>
      <c r="B97" s="19">
        <v>2657405</v>
      </c>
    </row>
    <row r="98" spans="1:2">
      <c r="A98" s="18">
        <v>95</v>
      </c>
      <c r="B98" s="19">
        <v>2681952</v>
      </c>
    </row>
    <row r="99" spans="1:2">
      <c r="A99" s="18">
        <v>96</v>
      </c>
      <c r="B99" s="19">
        <v>2706498</v>
      </c>
    </row>
    <row r="100" spans="1:2">
      <c r="A100" s="18">
        <v>97</v>
      </c>
      <c r="B100" s="19">
        <v>2731045</v>
      </c>
    </row>
    <row r="101" spans="1:2">
      <c r="A101" s="18">
        <v>98</v>
      </c>
      <c r="B101" s="19">
        <v>2755593</v>
      </c>
    </row>
    <row r="102" spans="1:2">
      <c r="A102" s="18">
        <v>99</v>
      </c>
      <c r="B102" s="19">
        <v>2780140</v>
      </c>
    </row>
    <row r="103" spans="1:2">
      <c r="A103" s="18">
        <v>100</v>
      </c>
      <c r="B103" s="19">
        <v>2804687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CEAE-C036-4879-805D-DEC145ECFB36}">
  <dimension ref="A1:B27"/>
  <sheetViews>
    <sheetView workbookViewId="0">
      <selection activeCell="B9" sqref="B9"/>
    </sheetView>
  </sheetViews>
  <sheetFormatPr defaultColWidth="11.42578125" defaultRowHeight="14.45"/>
  <cols>
    <col min="1" max="1" width="29.85546875" bestFit="1" customWidth="1"/>
    <col min="2" max="2" width="8.140625" bestFit="1" customWidth="1"/>
  </cols>
  <sheetData>
    <row r="1" spans="1:2">
      <c r="A1" s="20" t="s">
        <v>59</v>
      </c>
      <c r="B1" s="21"/>
    </row>
    <row r="2" spans="1:2">
      <c r="A2" s="22" t="s">
        <v>60</v>
      </c>
      <c r="B2" s="21"/>
    </row>
    <row r="3" spans="1:2">
      <c r="A3" s="23" t="s">
        <v>61</v>
      </c>
      <c r="B3" s="24" t="s">
        <v>62</v>
      </c>
    </row>
    <row r="4" spans="1:2">
      <c r="A4" s="25" t="s">
        <v>63</v>
      </c>
      <c r="B4" s="26">
        <v>1.2</v>
      </c>
    </row>
    <row r="5" spans="1:2">
      <c r="A5" s="25" t="s">
        <v>64</v>
      </c>
      <c r="B5" s="26">
        <v>1.07</v>
      </c>
    </row>
    <row r="6" spans="1:2">
      <c r="A6" s="25" t="s">
        <v>65</v>
      </c>
      <c r="B6" s="26">
        <v>1.02</v>
      </c>
    </row>
    <row r="7" spans="1:2">
      <c r="A7" s="27" t="s">
        <v>66</v>
      </c>
      <c r="B7" s="28">
        <v>1</v>
      </c>
    </row>
    <row r="8" spans="1:2">
      <c r="A8" s="27" t="s">
        <v>67</v>
      </c>
      <c r="B8" s="28">
        <v>1</v>
      </c>
    </row>
    <row r="9" spans="1:2" ht="28.5">
      <c r="A9" s="27" t="s">
        <v>68</v>
      </c>
      <c r="B9" s="28">
        <v>2</v>
      </c>
    </row>
    <row r="10" spans="1:2" ht="28.5">
      <c r="A10" s="27" t="s">
        <v>69</v>
      </c>
      <c r="B10" s="28">
        <v>1.6</v>
      </c>
    </row>
    <row r="11" spans="1:2" ht="28.5">
      <c r="A11" s="27" t="s">
        <v>70</v>
      </c>
      <c r="B11" s="28">
        <v>1.25</v>
      </c>
    </row>
    <row r="12" spans="1:2">
      <c r="A12" s="25" t="s">
        <v>10</v>
      </c>
      <c r="B12" s="26">
        <v>1</v>
      </c>
    </row>
    <row r="13" spans="1:2">
      <c r="A13" s="27" t="s">
        <v>71</v>
      </c>
      <c r="B13" s="28">
        <v>1.1499999999999999</v>
      </c>
    </row>
    <row r="14" spans="1:2" ht="28.5">
      <c r="A14" s="27" t="s">
        <v>72</v>
      </c>
      <c r="B14" s="28">
        <v>1.6</v>
      </c>
    </row>
    <row r="15" spans="1:2">
      <c r="A15" s="27" t="s">
        <v>73</v>
      </c>
      <c r="B15" s="28">
        <v>1</v>
      </c>
    </row>
    <row r="16" spans="1:2" ht="28.5">
      <c r="A16" s="27" t="s">
        <v>74</v>
      </c>
      <c r="B16" s="28">
        <v>1.1200000000000001</v>
      </c>
    </row>
    <row r="17" spans="1:2" ht="28.5">
      <c r="A17" s="27" t="s">
        <v>75</v>
      </c>
      <c r="B17" s="28">
        <v>1</v>
      </c>
    </row>
    <row r="18" spans="1:2">
      <c r="A18" s="27" t="s">
        <v>76</v>
      </c>
      <c r="B18" s="28">
        <v>1.03</v>
      </c>
    </row>
    <row r="19" spans="1:2">
      <c r="A19" s="27" t="s">
        <v>77</v>
      </c>
      <c r="B19" s="28">
        <v>1.05</v>
      </c>
    </row>
    <row r="20" spans="1:2" ht="28.5">
      <c r="A20" s="27" t="s">
        <v>78</v>
      </c>
      <c r="B20" s="28">
        <v>1</v>
      </c>
    </row>
    <row r="21" spans="1:2">
      <c r="A21" s="27" t="s">
        <v>79</v>
      </c>
      <c r="B21" s="28">
        <v>1</v>
      </c>
    </row>
    <row r="22" spans="1:2">
      <c r="A22" s="25" t="s">
        <v>80</v>
      </c>
      <c r="B22" s="26">
        <v>1.07</v>
      </c>
    </row>
    <row r="23" spans="1:2" ht="28.5">
      <c r="A23" s="27" t="s">
        <v>81</v>
      </c>
      <c r="B23" s="28">
        <v>1.43</v>
      </c>
    </row>
    <row r="24" spans="1:2" ht="28.5">
      <c r="A24" s="27" t="s">
        <v>82</v>
      </c>
      <c r="B24" s="28">
        <v>4</v>
      </c>
    </row>
    <row r="25" spans="1:2" ht="42.6">
      <c r="A25" s="27" t="s">
        <v>83</v>
      </c>
      <c r="B25" s="28">
        <v>1.6</v>
      </c>
    </row>
    <row r="26" spans="1:2">
      <c r="A26" s="25" t="s">
        <v>84</v>
      </c>
      <c r="B26" s="26">
        <v>1.1200000000000001</v>
      </c>
    </row>
    <row r="27" spans="1:2">
      <c r="A27" s="25" t="s">
        <v>85</v>
      </c>
      <c r="B27" s="26">
        <v>1.05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51201c-cfa3-4f6d-8785-a02df4576cb2">
      <Terms xmlns="http://schemas.microsoft.com/office/infopath/2007/PartnerControls"/>
    </lcf76f155ced4ddcb4097134ff3c332f>
    <TaxCatchAll xmlns="2443df73-e5fb-415d-9bb5-7eb23dcde216" xsi:nil="true"/>
    <SharedWithUsers xmlns="2443df73-e5fb-415d-9bb5-7eb23dcde216">
      <UserInfo>
        <DisplayName>Marie-Josée Truchon</DisplayName>
        <AccountId>36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B599C2223E7C46B5AEFDF66FC5F3E8" ma:contentTypeVersion="12" ma:contentTypeDescription="Create a new document." ma:contentTypeScope="" ma:versionID="e1b76a83a23f5ebc3a134ed5aa6ea221">
  <xsd:schema xmlns:xsd="http://www.w3.org/2001/XMLSchema" xmlns:xs="http://www.w3.org/2001/XMLSchema" xmlns:p="http://schemas.microsoft.com/office/2006/metadata/properties" xmlns:ns2="d751201c-cfa3-4f6d-8785-a02df4576cb2" xmlns:ns3="2443df73-e5fb-415d-9bb5-7eb23dcde216" targetNamespace="http://schemas.microsoft.com/office/2006/metadata/properties" ma:root="true" ma:fieldsID="dff846606ad9014daf8d47764ca91ec8" ns2:_="" ns3:_="">
    <xsd:import namespace="d751201c-cfa3-4f6d-8785-a02df4576cb2"/>
    <xsd:import namespace="2443df73-e5fb-415d-9bb5-7eb23dcde2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1201c-cfa3-4f6d-8785-a02df4576c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b20bcda-1cc1-4f4a-8fb7-1a6338c104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3df73-e5fb-415d-9bb5-7eb23dcde21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2c55404-d890-4033-8df3-6aa3d076f416}" ma:internalName="TaxCatchAll" ma:showField="CatchAllData" ma:web="2443df73-e5fb-415d-9bb5-7eb23dcde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31B571-A3D6-4810-9B81-4CDE69730E74}"/>
</file>

<file path=customXml/itemProps2.xml><?xml version="1.0" encoding="utf-8"?>
<ds:datastoreItem xmlns:ds="http://schemas.openxmlformats.org/officeDocument/2006/customXml" ds:itemID="{F05FB33A-F3B0-446B-AFC9-1F060B9817E8}"/>
</file>

<file path=customXml/itemProps3.xml><?xml version="1.0" encoding="utf-8"?>
<ds:datastoreItem xmlns:ds="http://schemas.openxmlformats.org/officeDocument/2006/customXml" ds:itemID="{3A7CCDF5-FF20-4336-8D02-0135013CAA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Magali Crevier</dc:creator>
  <cp:keywords/>
  <dc:description/>
  <cp:lastModifiedBy>Marie-Josée Truchon</cp:lastModifiedBy>
  <cp:revision/>
  <dcterms:created xsi:type="dcterms:W3CDTF">2023-10-24T18:43:01Z</dcterms:created>
  <dcterms:modified xsi:type="dcterms:W3CDTF">2023-10-31T18:36:54Z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0x01010045B599C2223E7C46B5AEFDF66FC5F3E8</vt:lpwstr>
  </property>
</Properties>
</file>